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πιν.29'!$A$2:$AA$23</definedName>
    <definedName name="_xlnm.Print_Area" localSheetId="3">πιν.30!$B$1:$O$18</definedName>
    <definedName name="_xlnm.Print_Area" localSheetId="4">πιν.31!$B$2:$N$19</definedName>
  </definedNames>
  <calcPr calcId="145621"/>
</workbook>
</file>

<file path=xl/calcChain.xml><?xml version="1.0" encoding="utf-8"?>
<calcChain xmlns="http://schemas.openxmlformats.org/spreadsheetml/2006/main">
  <c r="L11" i="11" l="1"/>
  <c r="L8" i="11"/>
  <c r="L6" i="11"/>
  <c r="J11" i="11"/>
  <c r="H10" i="11"/>
  <c r="H6" i="11"/>
  <c r="F13" i="11"/>
  <c r="F10" i="11"/>
  <c r="F6" i="11"/>
  <c r="D9" i="11"/>
  <c r="G29" i="7" l="1"/>
  <c r="H27" i="7" s="1"/>
  <c r="E29" i="7"/>
  <c r="F26" i="7" s="1"/>
  <c r="C29" i="7"/>
  <c r="D29" i="7" s="1"/>
  <c r="G28" i="7"/>
  <c r="E28" i="7"/>
  <c r="F28" i="7" s="1"/>
  <c r="C28" i="7"/>
  <c r="D28" i="7" s="1"/>
  <c r="K27" i="7"/>
  <c r="L27" i="7" s="1"/>
  <c r="I27" i="7"/>
  <c r="J27" i="7" s="1"/>
  <c r="L26" i="7"/>
  <c r="K26" i="7"/>
  <c r="K28" i="7" s="1"/>
  <c r="L28" i="7" s="1"/>
  <c r="I26" i="7"/>
  <c r="I28" i="7" s="1"/>
  <c r="J28" i="7" s="1"/>
  <c r="D26" i="7"/>
  <c r="K25" i="7"/>
  <c r="L25" i="7" s="1"/>
  <c r="I25" i="7"/>
  <c r="J25" i="7" s="1"/>
  <c r="F25" i="7"/>
  <c r="G24" i="7"/>
  <c r="I24" i="7" s="1"/>
  <c r="J24" i="7" s="1"/>
  <c r="F24" i="7"/>
  <c r="E24" i="7"/>
  <c r="C24" i="7"/>
  <c r="D24" i="7" s="1"/>
  <c r="K23" i="7"/>
  <c r="L23" i="7" s="1"/>
  <c r="I23" i="7"/>
  <c r="J23" i="7" s="1"/>
  <c r="D23" i="7"/>
  <c r="K22" i="7"/>
  <c r="L22" i="7" s="1"/>
  <c r="I22" i="7"/>
  <c r="F22" i="7"/>
  <c r="H28" i="7" l="1"/>
  <c r="K29" i="7"/>
  <c r="L29" i="7" s="1"/>
  <c r="H22" i="7"/>
  <c r="H23" i="7"/>
  <c r="I29" i="7"/>
  <c r="J29" i="7" s="1"/>
  <c r="H25" i="7"/>
  <c r="H26" i="7"/>
  <c r="D27" i="7"/>
  <c r="K24" i="7"/>
  <c r="L24" i="7" s="1"/>
  <c r="F29" i="7"/>
  <c r="H24" i="7"/>
  <c r="J26" i="7"/>
  <c r="F27" i="7"/>
  <c r="D22" i="7"/>
  <c r="J22" i="7"/>
  <c r="F23" i="7"/>
  <c r="D25" i="7"/>
  <c r="V18" i="1" l="1"/>
  <c r="W18" i="1" s="1"/>
  <c r="V19" i="1"/>
  <c r="W19" i="1" s="1"/>
  <c r="V20" i="1"/>
  <c r="W20" i="1" s="1"/>
  <c r="R18" i="1"/>
  <c r="S18" i="1" s="1"/>
  <c r="R19" i="1"/>
  <c r="S19" i="1" s="1"/>
  <c r="R20" i="1"/>
  <c r="S20" i="1" s="1"/>
  <c r="R21" i="1"/>
  <c r="N18" i="1"/>
  <c r="O18" i="1" s="1"/>
  <c r="N19" i="1"/>
  <c r="O19" i="1" s="1"/>
  <c r="N20" i="1"/>
  <c r="O20" i="1" s="1"/>
  <c r="F18" i="1"/>
  <c r="G18" i="1" s="1"/>
  <c r="F19" i="1"/>
  <c r="G19" i="1" s="1"/>
  <c r="F20" i="1"/>
  <c r="G20" i="1" s="1"/>
  <c r="K19" i="1"/>
  <c r="J11" i="1"/>
  <c r="J12" i="1"/>
  <c r="J13" i="1"/>
  <c r="J14" i="1"/>
  <c r="J15" i="1"/>
  <c r="J16" i="1"/>
  <c r="J17" i="1"/>
  <c r="J18" i="1"/>
  <c r="K18" i="1" s="1"/>
  <c r="J19" i="1"/>
  <c r="J20" i="1"/>
  <c r="K20" i="1" s="1"/>
  <c r="J21" i="1"/>
  <c r="X18" i="1" l="1"/>
  <c r="X19" i="1"/>
  <c r="X20" i="1"/>
  <c r="Y18" i="1" l="1"/>
  <c r="Z18" i="1" s="1"/>
  <c r="AA18" i="1" s="1"/>
  <c r="Y19" i="1"/>
  <c r="Z19" i="1" s="1"/>
  <c r="AA19" i="1" s="1"/>
  <c r="Y20" i="1"/>
  <c r="Z20" i="1" s="1"/>
  <c r="AA20" i="1" s="1"/>
  <c r="T20" i="8" l="1"/>
  <c r="P20" i="8"/>
  <c r="L20" i="8"/>
  <c r="H20" i="8"/>
  <c r="D20" i="8"/>
  <c r="N14" i="1" l="1"/>
  <c r="O14" i="1" s="1"/>
  <c r="K19" i="11" l="1"/>
  <c r="I19" i="11"/>
  <c r="G19" i="11"/>
  <c r="E19" i="11"/>
  <c r="C19" i="11"/>
  <c r="D11" i="11" l="1"/>
  <c r="D16" i="11"/>
  <c r="J17" i="11"/>
  <c r="J16" i="11"/>
  <c r="F17" i="11"/>
  <c r="F16" i="11"/>
  <c r="F11" i="11"/>
  <c r="D7" i="11"/>
  <c r="D17" i="11"/>
  <c r="H15" i="11"/>
  <c r="H17" i="11"/>
  <c r="J14" i="11"/>
  <c r="D10" i="11"/>
  <c r="D12" i="11"/>
  <c r="D18" i="11"/>
  <c r="L12" i="11"/>
  <c r="H18" i="11"/>
  <c r="D6" i="11"/>
  <c r="L19" i="11"/>
  <c r="D19" i="11"/>
  <c r="F19" i="11"/>
  <c r="H19" i="11"/>
  <c r="J19" i="11"/>
  <c r="M13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K17" i="10"/>
  <c r="I17" i="10"/>
  <c r="G17" i="10"/>
  <c r="E17" i="10"/>
  <c r="C17" i="10"/>
  <c r="D13" i="10" s="1"/>
  <c r="M9" i="10"/>
  <c r="L9" i="10" l="1"/>
  <c r="L13" i="10"/>
  <c r="D14" i="10"/>
  <c r="D15" i="10"/>
  <c r="F15" i="10"/>
  <c r="F14" i="10"/>
  <c r="L17" i="10"/>
  <c r="D9" i="10"/>
  <c r="J17" i="10"/>
  <c r="J13" i="10"/>
  <c r="J9" i="10"/>
  <c r="F17" i="10"/>
  <c r="H17" i="10"/>
  <c r="M11" i="10" l="1"/>
  <c r="M12" i="10"/>
  <c r="M14" i="10"/>
  <c r="M15" i="10"/>
  <c r="M16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0" i="10"/>
  <c r="M17" i="10" s="1"/>
  <c r="H14" i="10"/>
  <c r="J10" i="10"/>
  <c r="L10" i="10"/>
  <c r="N13" i="10" l="1"/>
  <c r="N9" i="10"/>
  <c r="L12" i="10"/>
  <c r="L15" i="10"/>
  <c r="L14" i="10"/>
  <c r="H11" i="10"/>
  <c r="H12" i="10"/>
  <c r="H10" i="10"/>
  <c r="J14" i="10"/>
  <c r="L16" i="10"/>
  <c r="J12" i="10"/>
  <c r="L11" i="10"/>
  <c r="J15" i="10"/>
  <c r="J16" i="10"/>
  <c r="J11" i="10"/>
  <c r="N14" i="10" l="1"/>
  <c r="N11" i="10"/>
  <c r="N15" i="10"/>
  <c r="N16" i="10"/>
  <c r="N12" i="10"/>
  <c r="N17" i="10"/>
  <c r="N10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3" i="1" l="1"/>
  <c r="M6" i="11" l="1"/>
  <c r="M19" i="11" s="1"/>
  <c r="N19" i="11" s="1"/>
  <c r="X22" i="1" l="1"/>
  <c r="X21" i="1"/>
  <c r="X17" i="1"/>
  <c r="X16" i="1"/>
  <c r="X15" i="1"/>
  <c r="X14" i="1"/>
  <c r="X13" i="1"/>
  <c r="X12" i="1"/>
  <c r="X11" i="1"/>
  <c r="X10" i="1"/>
  <c r="X9" i="1"/>
  <c r="X8" i="1"/>
  <c r="X7" i="1"/>
  <c r="X23" i="1" s="1"/>
  <c r="E23" i="1" l="1"/>
  <c r="D23" i="1" l="1"/>
  <c r="Y9" i="8" l="1"/>
  <c r="U23" i="1" l="1"/>
  <c r="Q23" i="1"/>
  <c r="M23" i="1"/>
  <c r="T23" i="1"/>
  <c r="P23" i="1"/>
  <c r="L23" i="1"/>
  <c r="H23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1" i="10"/>
  <c r="F10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K11" i="1"/>
  <c r="Y11" i="1"/>
  <c r="F12" i="1"/>
  <c r="G12" i="1" s="1"/>
  <c r="K12" i="1"/>
  <c r="N12" i="1"/>
  <c r="O12" i="1" s="1"/>
  <c r="R12" i="1"/>
  <c r="S12" i="1" s="1"/>
  <c r="V12" i="1"/>
  <c r="W12" i="1" s="1"/>
  <c r="Y12" i="1"/>
  <c r="F13" i="1"/>
  <c r="G13" i="1" s="1"/>
  <c r="K13" i="1"/>
  <c r="N13" i="1"/>
  <c r="O13" i="1" s="1"/>
  <c r="R13" i="1"/>
  <c r="S13" i="1" s="1"/>
  <c r="V13" i="1"/>
  <c r="W13" i="1" s="1"/>
  <c r="Y13" i="1"/>
  <c r="F14" i="1"/>
  <c r="G14" i="1" s="1"/>
  <c r="K14" i="1"/>
  <c r="R14" i="1"/>
  <c r="S14" i="1" s="1"/>
  <c r="V14" i="1"/>
  <c r="W14" i="1" s="1"/>
  <c r="Y14" i="1"/>
  <c r="F15" i="1"/>
  <c r="G15" i="1" s="1"/>
  <c r="K15" i="1"/>
  <c r="N15" i="1"/>
  <c r="O15" i="1" s="1"/>
  <c r="R15" i="1"/>
  <c r="S15" i="1" s="1"/>
  <c r="V15" i="1"/>
  <c r="W15" i="1" s="1"/>
  <c r="Y15" i="1"/>
  <c r="F16" i="1"/>
  <c r="G16" i="1" s="1"/>
  <c r="K16" i="1"/>
  <c r="N16" i="1"/>
  <c r="O16" i="1" s="1"/>
  <c r="R16" i="1"/>
  <c r="S16" i="1" s="1"/>
  <c r="V16" i="1"/>
  <c r="W16" i="1" s="1"/>
  <c r="Y16" i="1"/>
  <c r="F17" i="1"/>
  <c r="G17" i="1" s="1"/>
  <c r="K17" i="1"/>
  <c r="N17" i="1"/>
  <c r="O17" i="1" s="1"/>
  <c r="R17" i="1"/>
  <c r="S17" i="1" s="1"/>
  <c r="V17" i="1"/>
  <c r="W17" i="1" s="1"/>
  <c r="Y17" i="1"/>
  <c r="F21" i="1"/>
  <c r="G21" i="1" s="1"/>
  <c r="K21" i="1"/>
  <c r="N21" i="1"/>
  <c r="O21" i="1" s="1"/>
  <c r="S21" i="1"/>
  <c r="V21" i="1"/>
  <c r="W21" i="1" s="1"/>
  <c r="Y21" i="1"/>
  <c r="F22" i="1"/>
  <c r="G22" i="1" s="1"/>
  <c r="J22" i="1"/>
  <c r="K22" i="1" s="1"/>
  <c r="N22" i="1"/>
  <c r="O22" i="1" s="1"/>
  <c r="R22" i="1"/>
  <c r="S22" i="1" s="1"/>
  <c r="V22" i="1"/>
  <c r="W22" i="1" s="1"/>
  <c r="Y22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3" i="1" l="1"/>
  <c r="S23" i="1" s="1"/>
  <c r="F12" i="10"/>
  <c r="F11" i="10"/>
  <c r="Q20" i="8"/>
  <c r="R20" i="8" s="1"/>
  <c r="Y19" i="8"/>
  <c r="Z19" i="8" s="1"/>
  <c r="D10" i="10"/>
  <c r="D17" i="10"/>
  <c r="D16" i="10"/>
  <c r="D12" i="10"/>
  <c r="F16" i="10"/>
  <c r="Y23" i="1"/>
  <c r="J23" i="1"/>
  <c r="K23" i="1" s="1"/>
  <c r="Z15" i="1"/>
  <c r="AA15" i="1" s="1"/>
  <c r="V23" i="1"/>
  <c r="W23" i="1" s="1"/>
  <c r="N23" i="1"/>
  <c r="O23" i="1" s="1"/>
  <c r="F23" i="1"/>
  <c r="G23" i="1" s="1"/>
  <c r="I20" i="8"/>
  <c r="J20" i="8" s="1"/>
  <c r="E20" i="8"/>
  <c r="F20" i="8" s="1"/>
  <c r="Z22" i="1"/>
  <c r="AA22" i="1" s="1"/>
  <c r="Z14" i="1"/>
  <c r="AA14" i="1" s="1"/>
  <c r="Z16" i="1"/>
  <c r="AA16" i="1" s="1"/>
  <c r="Z13" i="1"/>
  <c r="AA13" i="1" s="1"/>
  <c r="Z11" i="1"/>
  <c r="AA11" i="1" s="1"/>
  <c r="Z8" i="1"/>
  <c r="AA8" i="1" s="1"/>
  <c r="Z21" i="1"/>
  <c r="AA21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7" i="1" l="1"/>
  <c r="C19" i="1"/>
  <c r="C18" i="1"/>
  <c r="C20" i="1"/>
  <c r="Y20" i="8"/>
  <c r="Z20" i="8" s="1"/>
  <c r="C17" i="1"/>
  <c r="C23" i="1"/>
  <c r="C21" i="1"/>
  <c r="C22" i="1"/>
  <c r="C8" i="1"/>
  <c r="C10" i="1"/>
  <c r="C11" i="1"/>
  <c r="C9" i="1"/>
  <c r="C13" i="1"/>
  <c r="C12" i="1"/>
  <c r="Z23" i="1"/>
  <c r="AA23" i="1" s="1"/>
  <c r="C16" i="1"/>
  <c r="C14" i="1"/>
  <c r="C15" i="1"/>
  <c r="N7" i="11" l="1"/>
  <c r="N16" i="11"/>
  <c r="N15" i="11"/>
  <c r="N13" i="11"/>
  <c r="N18" i="11"/>
  <c r="N12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<sst xmlns="http://schemas.openxmlformats.org/spreadsheetml/2006/main" count="252" uniqueCount="143">
  <si>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</si>
  <si>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</si>
  <si>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</si>
  <si>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</si>
  <si>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</si>
  <si>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</si>
  <si>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</si>
  <si>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</si>
  <si>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</si>
  <si>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</si>
  <si>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</si>
  <si>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</si>
  <si>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</si>
  <si>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</si>
  <si>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</si>
  <si>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</si>
  <si>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</si>
  <si>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</si>
  <si>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</si>
  <si>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</si>
  <si>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</si>
  <si>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</si>
  <si>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</si>
  <si>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</si>
  <si>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</si>
  <si>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</si>
  <si>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</si>
  <si>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</si>
  <si>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</si>
  <si>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</si>
  <si>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</si>
  <si>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</si>
  <si>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</si>
  <si>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</si>
  <si>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</si>
  <si>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</si>
  <si>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</si>
  <si>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</si>
  <si>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</si>
  <si>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</si>
  <si>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</si>
  <si>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</si>
  <si>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</si>
  <si>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</si>
  <si>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</si>
  <si>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</si>
  <si>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</si>
  <si>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</si>
  <si>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</si>
  <si>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</si>
  <si>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</si>
  <si>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</si>
  <si>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</si>
  <si>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</si>
  <si>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</si>
  <si>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</si>
  <si>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</si>
  <si>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</si>
  <si>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</si>
  <si>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</si>
  <si>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</si>
  <si>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</si>
  <si>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</si>
  <si>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</si>
  <si>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</si>
  <si>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</si>
  <si>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</si>
  <si>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</si>
  <si>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</si>
  <si>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</si>
  <si>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</si>
  <si>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</si>
  <si>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</si>
  <si>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</si>
  <si>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</si>
  <si>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</si>
  <si>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</si>
  <si>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</si>
  <si>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</si>
  <si>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</si>
  <si>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</si>
  <si>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</si>
  <si>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</si>
  <si>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</si>
  <si>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</si>
  <si>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</si>
  <si>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</si>
  <si>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</si>
  <si>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</si>
  <si>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</si>
  <si>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</si>
  <si>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</si>
  <si>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</si>
  <si>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</si>
  <si>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</si>
  <si>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</si>
  <si>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</si>
  <si>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</si>
  <si>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</si>
  <si>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</si>
  <si>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</si>
  <si>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</si>
  <si>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</si>
  <si>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</si>
  <si>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</si>
  <si>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</si>
  <si>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</si>
  <si>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</si>
  <si>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</si>
  <si>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</si>
  <si>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</si>
  <si>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ITA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</si>
  <si>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</si>
  <si>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</si>
  <si>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</si>
  <si>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</si>
  <si>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</si>
  <si>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</si>
  <si>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</si>
  <si>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</si>
  <si>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</si>
  <si>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</si>
  <si>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</si>
  <si>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</si>
  <si>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FRA</t>
  </si>
  <si>
    <t>Λ</t>
  </si>
  <si>
    <t>Ξ</t>
  </si>
  <si>
    <t>Ο</t>
  </si>
  <si>
    <t>Εκπαίδευση</t>
  </si>
  <si>
    <t>Δημόσια Διοίκηση</t>
  </si>
  <si>
    <t>Διαχειρ. Ακίνητης Περιουσίας</t>
  </si>
  <si>
    <t>Ιούλης'22</t>
  </si>
  <si>
    <t>Ιούλης '22</t>
  </si>
  <si>
    <t>Ιούλιος 2022</t>
  </si>
  <si>
    <t>ΙΟΥΛΙΟΣ</t>
  </si>
  <si>
    <t>ΠΙΝΑΚΑΣ 25: ΔΙΑΡΚΕΙΑ ΑΝΕΡΓΙΑΣ ΚΑΤΑ ΕΠΑΡΧΙΑ ΤΟN ΑΥΓΟΥΣΤΟ ΤΟΥ 2022</t>
  </si>
  <si>
    <t>ΑΥΓΟΥΣΤΟΣ</t>
  </si>
  <si>
    <t>Αύγουστος 2022</t>
  </si>
  <si>
    <t>Αύγ. '22</t>
  </si>
  <si>
    <t>Αύγ.'22</t>
  </si>
  <si>
    <t xml:space="preserve">      ΠΑΝΩ ΑΠΟ 12 ΜΗΝΕΣ ΚΑΤΑ ΚΟΙΝΟΤΗΤΑ ΚΑΙ ΕΠΑΡΧΙΑ - ΑΥΓΟΥΣΤΟΣ 2022</t>
  </si>
  <si>
    <t>IRL</t>
  </si>
  <si>
    <t>ΕΓΓΡΑΦΗΣ ΠΑΝΩ ΑΠΟ 12 ΜΗΝΕΣ ΚΑΤΑ ΧΩΡΑ ΠΡΟΕΛΕΥΣΗΣ -ΑΥΓΟΥΣΤΟΣ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</si>
</sst>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30" fillId="0" borderId="1" xfId="0" applyFont="1" applyFill="1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1" fillId="0" borderId="1" xfId="0" applyFont="1" applyBorder="1" applyAlignment="1">
      <alignment horizontal="center"/>
    </xf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3" zoomScale="97" zoomScaleNormal="97" workbookViewId="0">
      <selection activeCell="G12" sqref="G12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4" t="s">
        <v>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8" t="s">
        <v>63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95"/>
      <c r="P7" s="94"/>
      <c r="Q7" s="93"/>
      <c r="R7" s="94" t="s">
        <v>76</v>
      </c>
    </row>
    <row r="8" spans="1:18">
      <c r="A8" s="19"/>
      <c r="B8" s="77" t="s">
        <v>74</v>
      </c>
      <c r="C8" s="211" t="s">
        <v>14</v>
      </c>
      <c r="D8" s="211"/>
      <c r="E8" s="211" t="s">
        <v>77</v>
      </c>
      <c r="F8" s="211"/>
      <c r="G8" s="211" t="s">
        <v>16</v>
      </c>
      <c r="H8" s="211"/>
      <c r="I8" s="211" t="s">
        <v>49</v>
      </c>
      <c r="J8" s="211"/>
      <c r="K8" s="211" t="s">
        <v>17</v>
      </c>
      <c r="L8" s="211"/>
      <c r="M8" s="211" t="s">
        <v>18</v>
      </c>
      <c r="N8" s="212"/>
      <c r="O8" s="95"/>
      <c r="P8" s="93"/>
      <c r="Q8" s="93"/>
    </row>
    <row r="9" spans="1:18">
      <c r="A9" s="19"/>
      <c r="B9" s="77"/>
      <c r="C9" s="148" t="s">
        <v>65</v>
      </c>
      <c r="D9" s="148" t="s">
        <v>23</v>
      </c>
      <c r="E9" s="148" t="s">
        <v>65</v>
      </c>
      <c r="F9" s="148" t="s">
        <v>23</v>
      </c>
      <c r="G9" s="148" t="s">
        <v>65</v>
      </c>
      <c r="H9" s="148" t="s">
        <v>23</v>
      </c>
      <c r="I9" s="148" t="s">
        <v>65</v>
      </c>
      <c r="J9" s="148" t="s">
        <v>23</v>
      </c>
      <c r="K9" s="148" t="s">
        <v>65</v>
      </c>
      <c r="L9" s="148" t="s">
        <v>23</v>
      </c>
      <c r="M9" s="148" t="s">
        <v>65</v>
      </c>
      <c r="N9" s="149" t="s">
        <v>23</v>
      </c>
      <c r="O9" s="95"/>
      <c r="P9" s="93"/>
      <c r="Q9" s="93"/>
    </row>
    <row r="10" spans="1:18">
      <c r="A10" s="19"/>
      <c r="B10" s="77" t="s">
        <v>75</v>
      </c>
      <c r="C10" s="78">
        <f>E10+G10+I10+K10+M10</f>
        <v>1311</v>
      </c>
      <c r="D10" s="79">
        <f t="shared" ref="D10:D15" si="0">C10/$C$15</f>
        <v>8.7627832364146785E-2</v>
      </c>
      <c r="E10" s="152">
        <v>451</v>
      </c>
      <c r="F10" s="79">
        <f>E10/$E$15</f>
        <v>7.9108928258200317E-2</v>
      </c>
      <c r="G10" s="152">
        <v>39</v>
      </c>
      <c r="H10" s="79">
        <f>G10/$G$15</f>
        <v>5.8558558558558557E-2</v>
      </c>
      <c r="I10" s="152">
        <v>231</v>
      </c>
      <c r="J10" s="79">
        <f>I10/$I$15</f>
        <v>9.1922005571030641E-2</v>
      </c>
      <c r="K10" s="152">
        <v>450</v>
      </c>
      <c r="L10" s="79">
        <f>K10/$K$15</f>
        <v>9.7529258777633285E-2</v>
      </c>
      <c r="M10" s="152">
        <v>140</v>
      </c>
      <c r="N10" s="150">
        <f>M10/$M$15</f>
        <v>9.5432856169052491E-2</v>
      </c>
      <c r="O10" s="96"/>
      <c r="P10" s="93"/>
      <c r="Q10" s="93"/>
    </row>
    <row r="11" spans="1:18">
      <c r="A11" s="19"/>
      <c r="B11" s="77" t="s">
        <v>78</v>
      </c>
      <c r="C11" s="78">
        <f t="shared" ref="C11:C14" si="1">E11+G11+I11+K11+M11</f>
        <v>7875</v>
      </c>
      <c r="D11" s="79">
        <f t="shared" si="0"/>
        <v>0.52636855825145379</v>
      </c>
      <c r="E11" s="152">
        <v>3038</v>
      </c>
      <c r="F11" s="79">
        <f t="shared" ref="F11:F15" si="2">E11/$E$15</f>
        <v>0.53288896684792142</v>
      </c>
      <c r="G11" s="152">
        <v>385</v>
      </c>
      <c r="H11" s="79">
        <f t="shared" ref="H11:H15" si="3">G11/$G$15</f>
        <v>0.57807807807807809</v>
      </c>
      <c r="I11" s="152">
        <v>1333</v>
      </c>
      <c r="J11" s="79">
        <f t="shared" ref="J11:J15" si="4">I11/$I$15</f>
        <v>0.53044170314365302</v>
      </c>
      <c r="K11" s="152">
        <v>2436</v>
      </c>
      <c r="L11" s="79">
        <f t="shared" ref="L11:L15" si="5">K11/$K$15</f>
        <v>0.5279583875162549</v>
      </c>
      <c r="M11" s="152">
        <v>683</v>
      </c>
      <c r="N11" s="150">
        <f t="shared" ref="N11:N15" si="6">M11/$M$15</f>
        <v>0.46557600545330607</v>
      </c>
      <c r="O11" s="96"/>
      <c r="P11" s="93"/>
      <c r="Q11" s="93"/>
    </row>
    <row r="12" spans="1:18">
      <c r="A12" s="19"/>
      <c r="B12" s="77" t="s">
        <v>79</v>
      </c>
      <c r="C12" s="78">
        <f t="shared" si="1"/>
        <v>2556</v>
      </c>
      <c r="D12" s="79">
        <f t="shared" si="0"/>
        <v>0.17084419490675756</v>
      </c>
      <c r="E12" s="152">
        <v>950</v>
      </c>
      <c r="F12" s="79">
        <f t="shared" si="2"/>
        <v>0.16663743202946851</v>
      </c>
      <c r="G12" s="152">
        <v>111</v>
      </c>
      <c r="H12" s="79">
        <f t="shared" si="3"/>
        <v>0.16666666666666666</v>
      </c>
      <c r="I12" s="152">
        <v>418</v>
      </c>
      <c r="J12" s="79">
        <f t="shared" si="4"/>
        <v>0.16633505769996021</v>
      </c>
      <c r="K12" s="152">
        <v>856</v>
      </c>
      <c r="L12" s="79">
        <f t="shared" si="5"/>
        <v>0.18552232336367577</v>
      </c>
      <c r="M12" s="152">
        <v>221</v>
      </c>
      <c r="N12" s="150">
        <f t="shared" si="6"/>
        <v>0.15064758009543286</v>
      </c>
      <c r="O12" s="96"/>
      <c r="P12" s="93"/>
      <c r="Q12" s="93"/>
    </row>
    <row r="13" spans="1:18">
      <c r="A13" s="19"/>
      <c r="B13" s="77" t="s">
        <v>80</v>
      </c>
      <c r="C13" s="78">
        <f t="shared" si="1"/>
        <v>1934</v>
      </c>
      <c r="D13" s="79">
        <f t="shared" si="0"/>
        <v>0.12926943386137291</v>
      </c>
      <c r="E13" s="152">
        <v>738</v>
      </c>
      <c r="F13" s="79">
        <f t="shared" si="2"/>
        <v>0.12945097351341869</v>
      </c>
      <c r="G13" s="152">
        <v>82</v>
      </c>
      <c r="H13" s="79">
        <f t="shared" si="3"/>
        <v>0.12312312312312312</v>
      </c>
      <c r="I13" s="152">
        <v>339</v>
      </c>
      <c r="J13" s="79">
        <f t="shared" si="4"/>
        <v>0.13489852765618782</v>
      </c>
      <c r="K13" s="152">
        <v>563</v>
      </c>
      <c r="L13" s="79">
        <f t="shared" si="5"/>
        <v>0.12201993931512788</v>
      </c>
      <c r="M13" s="152">
        <v>212</v>
      </c>
      <c r="N13" s="150">
        <f t="shared" si="6"/>
        <v>0.14451261077027949</v>
      </c>
      <c r="O13" s="96"/>
      <c r="P13" s="93"/>
      <c r="Q13" s="93"/>
    </row>
    <row r="14" spans="1:18">
      <c r="A14" s="19"/>
      <c r="B14" s="155" t="s">
        <v>81</v>
      </c>
      <c r="C14" s="78">
        <f t="shared" si="1"/>
        <v>1285</v>
      </c>
      <c r="D14" s="156">
        <f t="shared" si="0"/>
        <v>8.5889980616268971E-2</v>
      </c>
      <c r="E14" s="153">
        <v>524</v>
      </c>
      <c r="F14" s="156">
        <f t="shared" si="2"/>
        <v>9.1913699350991057E-2</v>
      </c>
      <c r="G14" s="153">
        <v>49</v>
      </c>
      <c r="H14" s="156">
        <f t="shared" si="3"/>
        <v>7.3573573573573567E-2</v>
      </c>
      <c r="I14" s="153">
        <v>192</v>
      </c>
      <c r="J14" s="156">
        <f t="shared" si="4"/>
        <v>7.6402705929168327E-2</v>
      </c>
      <c r="K14" s="153">
        <v>309</v>
      </c>
      <c r="L14" s="156">
        <f t="shared" si="5"/>
        <v>6.6970091027308193E-2</v>
      </c>
      <c r="M14" s="153">
        <v>211</v>
      </c>
      <c r="N14" s="157">
        <f t="shared" si="6"/>
        <v>0.1438309475119291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14961</v>
      </c>
      <c r="D15" s="75">
        <f t="shared" si="0"/>
        <v>1</v>
      </c>
      <c r="E15" s="74">
        <f>SUM(E10:E14)</f>
        <v>5701</v>
      </c>
      <c r="F15" s="75">
        <f t="shared" si="2"/>
        <v>1</v>
      </c>
      <c r="G15" s="74">
        <f>SUM(G10:G14)</f>
        <v>666</v>
      </c>
      <c r="H15" s="75">
        <f t="shared" si="3"/>
        <v>1</v>
      </c>
      <c r="I15" s="74">
        <f>SUM(I10:I14)</f>
        <v>2513</v>
      </c>
      <c r="J15" s="75">
        <f t="shared" si="4"/>
        <v>1</v>
      </c>
      <c r="K15" s="74">
        <f>SUM(K10:K14)</f>
        <v>4614</v>
      </c>
      <c r="L15" s="75">
        <f t="shared" si="5"/>
        <v>1</v>
      </c>
      <c r="M15" s="74">
        <f>SUM(M10:M14)</f>
        <v>1467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82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4" t="s">
        <v>134</v>
      </c>
      <c r="D19" s="214"/>
      <c r="E19" s="214" t="s">
        <v>136</v>
      </c>
      <c r="F19" s="214"/>
      <c r="G19" s="214"/>
      <c r="H19" s="214"/>
      <c r="I19" s="214"/>
      <c r="J19" s="214"/>
      <c r="K19" s="214"/>
      <c r="L19" s="215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74</v>
      </c>
      <c r="C20" s="198">
        <v>2022</v>
      </c>
      <c r="D20" s="198"/>
      <c r="E20" s="198">
        <v>2021</v>
      </c>
      <c r="F20" s="198"/>
      <c r="G20" s="198">
        <v>2022</v>
      </c>
      <c r="H20" s="198"/>
      <c r="I20" s="198" t="s">
        <v>116</v>
      </c>
      <c r="J20" s="198"/>
      <c r="K20" s="198" t="s">
        <v>51</v>
      </c>
      <c r="L20" s="199"/>
      <c r="M20" s="38"/>
      <c r="N20" s="38"/>
      <c r="O20" s="213"/>
      <c r="P20" s="213"/>
      <c r="Q20"/>
      <c r="R20"/>
      <c r="S20" s="38"/>
      <c r="T20"/>
    </row>
    <row r="21" spans="1:22" ht="15.75">
      <c r="A21" s="38"/>
      <c r="B21" s="133"/>
      <c r="C21" s="189" t="s">
        <v>65</v>
      </c>
      <c r="D21" s="134" t="s">
        <v>23</v>
      </c>
      <c r="E21" s="189" t="s">
        <v>65</v>
      </c>
      <c r="F21" s="134" t="s">
        <v>23</v>
      </c>
      <c r="G21" s="189" t="s">
        <v>65</v>
      </c>
      <c r="H21" s="134" t="s">
        <v>23</v>
      </c>
      <c r="I21" s="189" t="s">
        <v>65</v>
      </c>
      <c r="J21" s="134" t="s">
        <v>23</v>
      </c>
      <c r="K21" s="189" t="s">
        <v>65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75</v>
      </c>
      <c r="C22" s="152">
        <v>1431</v>
      </c>
      <c r="D22" s="172">
        <f>C22/C29</f>
        <v>0.10116648992576882</v>
      </c>
      <c r="E22" s="152">
        <v>1509</v>
      </c>
      <c r="F22" s="172">
        <f>E22/E29</f>
        <v>9.268472452552054E-2</v>
      </c>
      <c r="G22" s="152">
        <v>1311</v>
      </c>
      <c r="H22" s="172">
        <f>G22/G29</f>
        <v>8.7627832364146785E-2</v>
      </c>
      <c r="I22" s="173">
        <f t="shared" ref="I22:I27" si="7">G22-E22</f>
        <v>-198</v>
      </c>
      <c r="J22" s="174">
        <f t="shared" ref="J22:J28" si="8">I22/E22</f>
        <v>-0.1312127236580517</v>
      </c>
      <c r="K22" s="173">
        <f>G22-C22</f>
        <v>-120</v>
      </c>
      <c r="L22" s="175">
        <f>K22/C22</f>
        <v>-8.385744234800839E-2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117</v>
      </c>
      <c r="C23" s="153">
        <v>7529</v>
      </c>
      <c r="D23" s="172">
        <f>C23/C29</f>
        <v>0.53227288794627081</v>
      </c>
      <c r="E23" s="153">
        <v>6747</v>
      </c>
      <c r="F23" s="172">
        <f>E23/E29</f>
        <v>0.41440943430993182</v>
      </c>
      <c r="G23" s="153">
        <v>7874</v>
      </c>
      <c r="H23" s="172">
        <f>G23/G29</f>
        <v>0.52630171779961232</v>
      </c>
      <c r="I23" s="173">
        <f t="shared" si="7"/>
        <v>1127</v>
      </c>
      <c r="J23" s="174">
        <f t="shared" si="8"/>
        <v>0.16703720171928266</v>
      </c>
      <c r="K23" s="173">
        <f t="shared" ref="K23:K29" si="9">G23-C23</f>
        <v>345</v>
      </c>
      <c r="L23" s="175">
        <f t="shared" ref="L23:L29" si="10">K23/C23</f>
        <v>4.5822818435383182E-2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118</v>
      </c>
      <c r="C24" s="176">
        <f t="shared" ref="C24" si="11">SUM(C22:C23)</f>
        <v>8960</v>
      </c>
      <c r="D24" s="177">
        <f>C24/C29</f>
        <v>0.63343937787203963</v>
      </c>
      <c r="E24" s="176">
        <f t="shared" ref="E24" si="12">SUM(E22:E23)</f>
        <v>8256</v>
      </c>
      <c r="F24" s="177">
        <f>E24/E29</f>
        <v>0.50709415883545239</v>
      </c>
      <c r="G24" s="176">
        <f t="shared" ref="G24" si="13">SUM(G22:G23)</f>
        <v>9185</v>
      </c>
      <c r="H24" s="177">
        <f>G24/G29</f>
        <v>0.61392955016375905</v>
      </c>
      <c r="I24" s="178">
        <f t="shared" si="7"/>
        <v>929</v>
      </c>
      <c r="J24" s="179">
        <f t="shared" si="8"/>
        <v>0.11252422480620156</v>
      </c>
      <c r="K24" s="178">
        <f t="shared" si="9"/>
        <v>225</v>
      </c>
      <c r="L24" s="180">
        <f t="shared" si="10"/>
        <v>2.5111607142857144E-2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119</v>
      </c>
      <c r="C25" s="153">
        <v>2031</v>
      </c>
      <c r="D25" s="172">
        <f>C25/C29</f>
        <v>0.14358430540827147</v>
      </c>
      <c r="E25" s="153">
        <v>1644</v>
      </c>
      <c r="F25" s="172">
        <f>E25/E29</f>
        <v>0.1009765984890363</v>
      </c>
      <c r="G25" s="153">
        <v>2557</v>
      </c>
      <c r="H25" s="172">
        <f>G25/G29</f>
        <v>0.17091103535859903</v>
      </c>
      <c r="I25" s="173">
        <f t="shared" si="7"/>
        <v>913</v>
      </c>
      <c r="J25" s="174">
        <f t="shared" si="8"/>
        <v>0.555352798053528</v>
      </c>
      <c r="K25" s="173">
        <f t="shared" si="9"/>
        <v>526</v>
      </c>
      <c r="L25" s="175">
        <f t="shared" si="10"/>
        <v>0.258985721319547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120</v>
      </c>
      <c r="C26" s="153">
        <v>1825</v>
      </c>
      <c r="D26" s="172">
        <f>C26/C29</f>
        <v>0.12902085542594557</v>
      </c>
      <c r="E26" s="153">
        <v>2023</v>
      </c>
      <c r="F26" s="172">
        <f>E26/E29</f>
        <v>0.12425526687549905</v>
      </c>
      <c r="G26" s="153">
        <v>1934</v>
      </c>
      <c r="H26" s="172">
        <f>G26/G29</f>
        <v>0.12926943386137291</v>
      </c>
      <c r="I26" s="173">
        <f t="shared" si="7"/>
        <v>-89</v>
      </c>
      <c r="J26" s="174">
        <f t="shared" si="8"/>
        <v>-4.3994068215521501E-2</v>
      </c>
      <c r="K26" s="173">
        <f t="shared" si="9"/>
        <v>109</v>
      </c>
      <c r="L26" s="175">
        <f t="shared" si="10"/>
        <v>5.9726027397260274E-2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121</v>
      </c>
      <c r="C27" s="176">
        <v>1329</v>
      </c>
      <c r="D27" s="177">
        <f>C27/C29</f>
        <v>9.3955461293743367E-2</v>
      </c>
      <c r="E27" s="176">
        <v>4358</v>
      </c>
      <c r="F27" s="177">
        <f>E27/E29</f>
        <v>0.26767397580001229</v>
      </c>
      <c r="G27" s="176">
        <v>1285</v>
      </c>
      <c r="H27" s="177">
        <f>G27/G29</f>
        <v>8.5889980616268971E-2</v>
      </c>
      <c r="I27" s="178">
        <f t="shared" si="7"/>
        <v>-3073</v>
      </c>
      <c r="J27" s="179">
        <f t="shared" si="8"/>
        <v>-0.70513997246443327</v>
      </c>
      <c r="K27" s="178">
        <f t="shared" si="9"/>
        <v>-44</v>
      </c>
      <c r="L27" s="180">
        <f t="shared" si="10"/>
        <v>-3.3107599699021821E-2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122</v>
      </c>
      <c r="C28" s="181">
        <f t="shared" ref="C28" si="14">C26+C27</f>
        <v>3154</v>
      </c>
      <c r="D28" s="177">
        <f>C28/C29</f>
        <v>0.22297631671968893</v>
      </c>
      <c r="E28" s="181">
        <f t="shared" ref="E28" si="15">E26+E27</f>
        <v>6381</v>
      </c>
      <c r="F28" s="177">
        <f>E28/E29</f>
        <v>0.39192924267551132</v>
      </c>
      <c r="G28" s="181">
        <f t="shared" ref="G28" si="16">G26+G27</f>
        <v>3219</v>
      </c>
      <c r="H28" s="177">
        <f>G28/G29</f>
        <v>0.21515941447764186</v>
      </c>
      <c r="I28" s="178">
        <f>SUM(I26,I27)</f>
        <v>-3162</v>
      </c>
      <c r="J28" s="179">
        <f t="shared" si="8"/>
        <v>-0.49553361542078045</v>
      </c>
      <c r="K28" s="182">
        <f t="shared" ref="K28" si="17">K26+K27</f>
        <v>65</v>
      </c>
      <c r="L28" s="180">
        <f t="shared" si="10"/>
        <v>2.0608750792644261E-2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123</v>
      </c>
      <c r="C29" s="190">
        <f t="shared" ref="C29" si="18">C22+C23+C25+C26+C27</f>
        <v>14145</v>
      </c>
      <c r="D29" s="191">
        <f>C29/C29</f>
        <v>1</v>
      </c>
      <c r="E29" s="190">
        <f t="shared" ref="E29" si="19">E22+E23+E25+E26+E27</f>
        <v>16281</v>
      </c>
      <c r="F29" s="191">
        <f>E29/E29</f>
        <v>1</v>
      </c>
      <c r="G29" s="190">
        <f>G22+G23+G25+G26+G27</f>
        <v>14961</v>
      </c>
      <c r="H29" s="191">
        <v>1</v>
      </c>
      <c r="I29" s="192">
        <f>SUM(I22,I23,I25,I28)</f>
        <v>-1320</v>
      </c>
      <c r="J29" s="193">
        <f>I29/E29</f>
        <v>-8.1076100976598495E-2</v>
      </c>
      <c r="K29" s="194">
        <f t="shared" si="9"/>
        <v>816</v>
      </c>
      <c r="L29" s="195">
        <f t="shared" si="10"/>
        <v>5.7688229056203605E-2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100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5" t="s">
        <v>94</v>
      </c>
      <c r="D35" s="206"/>
      <c r="E35" s="206"/>
      <c r="F35" s="206"/>
      <c r="G35" s="206"/>
      <c r="H35" s="207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83</v>
      </c>
    </row>
    <row r="36" spans="1:18">
      <c r="A36" s="20"/>
      <c r="B36" s="67" t="s">
        <v>33</v>
      </c>
      <c r="C36" s="200" t="s">
        <v>133</v>
      </c>
      <c r="D36" s="201"/>
      <c r="E36" s="200" t="s">
        <v>137</v>
      </c>
      <c r="F36" s="201"/>
      <c r="G36" s="202" t="s">
        <v>51</v>
      </c>
      <c r="H36" s="203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537</v>
      </c>
      <c r="D38" s="50">
        <f>C38/C43</f>
        <v>0.40406320541760721</v>
      </c>
      <c r="E38" s="154">
        <v>524</v>
      </c>
      <c r="F38" s="50">
        <f>E38/E43</f>
        <v>0.40778210116731517</v>
      </c>
      <c r="G38" s="51">
        <f>E38-C38</f>
        <v>-13</v>
      </c>
      <c r="H38" s="124">
        <f>G38/C38</f>
        <v>-2.4208566108007448E-2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49</v>
      </c>
      <c r="C39" s="154">
        <v>204</v>
      </c>
      <c r="D39" s="50">
        <f>C39/C43</f>
        <v>0.15349887133182843</v>
      </c>
      <c r="E39" s="154">
        <v>192</v>
      </c>
      <c r="F39" s="50">
        <f>E39/E43</f>
        <v>0.14941634241245136</v>
      </c>
      <c r="G39" s="51">
        <f t="shared" ref="G39:G43" si="20">E39-C39</f>
        <v>-12</v>
      </c>
      <c r="H39" s="124">
        <f t="shared" ref="H39:H43" si="21">G39/C39</f>
        <v>-5.8823529411764705E-2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52</v>
      </c>
      <c r="D40" s="50">
        <f>C40/C43</f>
        <v>3.9127163280662153E-2</v>
      </c>
      <c r="E40" s="154">
        <v>49</v>
      </c>
      <c r="F40" s="50">
        <f>E40/E43</f>
        <v>3.8132295719844361E-2</v>
      </c>
      <c r="G40" s="51">
        <f t="shared" si="20"/>
        <v>-3</v>
      </c>
      <c r="H40" s="124">
        <f t="shared" si="21"/>
        <v>-5.7692307692307696E-2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310</v>
      </c>
      <c r="D41" s="50">
        <f>C41/C43</f>
        <v>0.23325808878856283</v>
      </c>
      <c r="E41" s="154">
        <v>309</v>
      </c>
      <c r="F41" s="50">
        <f>E41/E43</f>
        <v>0.24046692607003892</v>
      </c>
      <c r="G41" s="51">
        <f t="shared" si="20"/>
        <v>-1</v>
      </c>
      <c r="H41" s="124">
        <f t="shared" si="21"/>
        <v>-3.2258064516129032E-3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226</v>
      </c>
      <c r="D42" s="50">
        <f>C42/C43</f>
        <v>0.17005267118133935</v>
      </c>
      <c r="E42" s="154">
        <v>211</v>
      </c>
      <c r="F42" s="50">
        <f>E42/E43</f>
        <v>0.16420233463035019</v>
      </c>
      <c r="G42" s="51">
        <f t="shared" si="20"/>
        <v>-15</v>
      </c>
      <c r="H42" s="124">
        <f t="shared" si="21"/>
        <v>-6.637168141592921E-2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1329</v>
      </c>
      <c r="D43" s="129">
        <f>C43/C43</f>
        <v>1</v>
      </c>
      <c r="E43" s="71">
        <f>SUM(E38:E42)</f>
        <v>1285</v>
      </c>
      <c r="F43" s="129">
        <f>E43/E43</f>
        <v>1</v>
      </c>
      <c r="G43" s="130">
        <f t="shared" si="20"/>
        <v>-44</v>
      </c>
      <c r="H43" s="164">
        <f t="shared" si="21"/>
        <v>-3.3107599699021821E-2</v>
      </c>
      <c r="I43" s="20"/>
      <c r="J43" s="19"/>
      <c r="K43" s="19"/>
      <c r="L43" s="19"/>
      <c r="M43" s="19"/>
      <c r="N43" s="19"/>
      <c r="O43" s="19"/>
      <c r="P43" s="19"/>
      <c r="Q43" s="19" t="s">
        <v>70</v>
      </c>
    </row>
  </sheetData>
  <mergeCells count="21"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G25" sqref="G25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8" width="8.2851562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3" width="7.85546875" style="8" customWidth="1"/>
    <col min="24" max="24" width="8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6" t="s">
        <v>93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7" ht="9.75" customHeight="1">
      <c r="B4" s="97"/>
    </row>
    <row r="5" spans="1:27" s="11" customFormat="1">
      <c r="A5" s="221" t="s">
        <v>101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9"/>
      <c r="X5" s="9"/>
      <c r="Y5" s="9"/>
      <c r="Z5" s="9"/>
      <c r="AA5" s="10"/>
    </row>
    <row r="6" spans="1:27" s="11" customFormat="1" ht="9.75" customHeight="1" thickBot="1">
      <c r="A6" s="12" t="s">
        <v>95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43</v>
      </c>
      <c r="C7" s="222" t="s">
        <v>20</v>
      </c>
      <c r="D7" s="222"/>
      <c r="E7" s="222"/>
      <c r="F7" s="222"/>
      <c r="G7" s="223" t="s">
        <v>50</v>
      </c>
      <c r="H7" s="223"/>
      <c r="I7" s="223"/>
      <c r="J7" s="223"/>
      <c r="K7" s="223" t="s">
        <v>16</v>
      </c>
      <c r="L7" s="223"/>
      <c r="M7" s="223"/>
      <c r="N7" s="223"/>
      <c r="O7" s="222" t="s">
        <v>71</v>
      </c>
      <c r="P7" s="222"/>
      <c r="Q7" s="222"/>
      <c r="R7" s="222"/>
      <c r="S7" s="219" t="s">
        <v>21</v>
      </c>
      <c r="T7" s="219"/>
      <c r="U7" s="219"/>
      <c r="V7" s="219"/>
      <c r="W7" s="219" t="s">
        <v>72</v>
      </c>
      <c r="X7" s="219"/>
      <c r="Y7" s="219"/>
      <c r="Z7" s="220"/>
      <c r="AA7" s="10"/>
    </row>
    <row r="8" spans="1:27" s="11" customFormat="1">
      <c r="A8" s="107"/>
      <c r="B8" s="54" t="s">
        <v>44</v>
      </c>
      <c r="C8" s="167" t="s">
        <v>132</v>
      </c>
      <c r="D8" s="167" t="s">
        <v>138</v>
      </c>
      <c r="E8" s="217" t="s">
        <v>47</v>
      </c>
      <c r="F8" s="217"/>
      <c r="G8" s="167" t="s">
        <v>132</v>
      </c>
      <c r="H8" s="167" t="s">
        <v>138</v>
      </c>
      <c r="I8" s="217" t="s">
        <v>47</v>
      </c>
      <c r="J8" s="217"/>
      <c r="K8" s="167" t="s">
        <v>132</v>
      </c>
      <c r="L8" s="167" t="s">
        <v>138</v>
      </c>
      <c r="M8" s="217" t="s">
        <v>47</v>
      </c>
      <c r="N8" s="217"/>
      <c r="O8" s="167" t="s">
        <v>132</v>
      </c>
      <c r="P8" s="167" t="s">
        <v>138</v>
      </c>
      <c r="Q8" s="217" t="s">
        <v>47</v>
      </c>
      <c r="R8" s="217"/>
      <c r="S8" s="167" t="s">
        <v>132</v>
      </c>
      <c r="T8" s="167" t="s">
        <v>138</v>
      </c>
      <c r="U8" s="217" t="s">
        <v>47</v>
      </c>
      <c r="V8" s="217"/>
      <c r="W8" s="167" t="s">
        <v>132</v>
      </c>
      <c r="X8" s="167" t="s">
        <v>138</v>
      </c>
      <c r="Y8" s="217" t="s">
        <v>47</v>
      </c>
      <c r="Z8" s="218"/>
      <c r="AA8" s="10"/>
    </row>
    <row r="9" spans="1:27" s="11" customFormat="1">
      <c r="A9" s="108">
        <v>1</v>
      </c>
      <c r="B9" s="120" t="s">
        <v>84</v>
      </c>
      <c r="C9" s="76">
        <v>37</v>
      </c>
      <c r="D9" s="76">
        <v>33</v>
      </c>
      <c r="E9" s="146">
        <f t="shared" ref="E9:E19" si="0">D9-C9</f>
        <v>-4</v>
      </c>
      <c r="F9" s="147">
        <f>E9/C9</f>
        <v>-0.10810810810810811</v>
      </c>
      <c r="G9" s="76">
        <v>4</v>
      </c>
      <c r="H9" s="76">
        <v>4</v>
      </c>
      <c r="I9" s="146">
        <f t="shared" ref="I9:I20" si="1">H9-G9</f>
        <v>0</v>
      </c>
      <c r="J9" s="147">
        <f>I9/G9</f>
        <v>0</v>
      </c>
      <c r="K9" s="76">
        <v>2</v>
      </c>
      <c r="L9" s="76">
        <v>2</v>
      </c>
      <c r="M9" s="146">
        <f t="shared" ref="M9:M19" si="2">L9-K9</f>
        <v>0</v>
      </c>
      <c r="N9" s="147">
        <f t="shared" ref="N9:N19" si="3">M9/K9</f>
        <v>0</v>
      </c>
      <c r="O9" s="76">
        <v>13</v>
      </c>
      <c r="P9" s="76">
        <v>12</v>
      </c>
      <c r="Q9" s="146">
        <f t="shared" ref="Q9:Q20" si="4">P9-O9</f>
        <v>-1</v>
      </c>
      <c r="R9" s="147">
        <f>Q9/O9</f>
        <v>-7.6923076923076927E-2</v>
      </c>
      <c r="S9" s="76">
        <v>3</v>
      </c>
      <c r="T9" s="76">
        <v>3</v>
      </c>
      <c r="U9" s="146">
        <f t="shared" ref="U9:U20" si="5">T9-S9</f>
        <v>0</v>
      </c>
      <c r="V9" s="147">
        <f>U9/S9</f>
        <v>0</v>
      </c>
      <c r="W9" s="145">
        <f>C9+G9+K9+O9+S9</f>
        <v>59</v>
      </c>
      <c r="X9" s="145">
        <f>D9+H9+L9+P9+T9</f>
        <v>54</v>
      </c>
      <c r="Y9" s="159">
        <f>X9-W9</f>
        <v>-5</v>
      </c>
      <c r="Z9" s="160">
        <f>Y9/W9</f>
        <v>-8.4745762711864403E-2</v>
      </c>
      <c r="AA9" s="10"/>
    </row>
    <row r="10" spans="1:27" s="11" customFormat="1">
      <c r="A10" s="108">
        <v>2</v>
      </c>
      <c r="B10" s="121" t="s">
        <v>85</v>
      </c>
      <c r="C10" s="76">
        <v>45</v>
      </c>
      <c r="D10" s="76">
        <v>46</v>
      </c>
      <c r="E10" s="146">
        <f t="shared" si="0"/>
        <v>1</v>
      </c>
      <c r="F10" s="147">
        <f t="shared" ref="F10:F19" si="6">E10/C10</f>
        <v>2.2222222222222223E-2</v>
      </c>
      <c r="G10" s="76">
        <v>12</v>
      </c>
      <c r="H10" s="76">
        <v>9</v>
      </c>
      <c r="I10" s="146">
        <f t="shared" si="1"/>
        <v>-3</v>
      </c>
      <c r="J10" s="147">
        <f t="shared" ref="J10:J20" si="7">I10/G10</f>
        <v>-0.25</v>
      </c>
      <c r="K10" s="76">
        <v>3</v>
      </c>
      <c r="L10" s="76">
        <v>3</v>
      </c>
      <c r="M10" s="146">
        <f t="shared" si="2"/>
        <v>0</v>
      </c>
      <c r="N10" s="147">
        <f t="shared" si="3"/>
        <v>0</v>
      </c>
      <c r="O10" s="76">
        <v>25</v>
      </c>
      <c r="P10" s="76">
        <v>24</v>
      </c>
      <c r="Q10" s="146">
        <f t="shared" si="4"/>
        <v>-1</v>
      </c>
      <c r="R10" s="147">
        <f t="shared" ref="R10:R20" si="8">Q10/O10</f>
        <v>-0.04</v>
      </c>
      <c r="S10" s="76">
        <v>9</v>
      </c>
      <c r="T10" s="76">
        <v>8</v>
      </c>
      <c r="U10" s="146">
        <f t="shared" si="5"/>
        <v>-1</v>
      </c>
      <c r="V10" s="147">
        <f t="shared" ref="V10:V20" si="9">U10/S10</f>
        <v>-0.1111111111111111</v>
      </c>
      <c r="W10" s="145">
        <f t="shared" ref="W10:W19" si="10">C10+G10+K10+O10+S10</f>
        <v>94</v>
      </c>
      <c r="X10" s="145">
        <f t="shared" ref="X10:X19" si="11">D10+H10+L10+P10+T10</f>
        <v>90</v>
      </c>
      <c r="Y10" s="159">
        <f t="shared" ref="Y10:Y20" si="12">X10-W10</f>
        <v>-4</v>
      </c>
      <c r="Z10" s="160">
        <f t="shared" ref="Z10:Z20" si="13">Y10/W10</f>
        <v>-4.2553191489361701E-2</v>
      </c>
      <c r="AA10" s="10"/>
    </row>
    <row r="11" spans="1:27" s="11" customFormat="1">
      <c r="A11" s="108">
        <v>3</v>
      </c>
      <c r="B11" s="121" t="s">
        <v>86</v>
      </c>
      <c r="C11" s="76">
        <v>48</v>
      </c>
      <c r="D11" s="76">
        <v>45</v>
      </c>
      <c r="E11" s="146">
        <f t="shared" si="0"/>
        <v>-3</v>
      </c>
      <c r="F11" s="147">
        <f t="shared" si="6"/>
        <v>-6.25E-2</v>
      </c>
      <c r="G11" s="76">
        <v>15</v>
      </c>
      <c r="H11" s="76">
        <v>14</v>
      </c>
      <c r="I11" s="146">
        <f t="shared" si="1"/>
        <v>-1</v>
      </c>
      <c r="J11" s="147">
        <f t="shared" si="7"/>
        <v>-6.6666666666666666E-2</v>
      </c>
      <c r="K11" s="76">
        <v>1</v>
      </c>
      <c r="L11" s="76">
        <v>1</v>
      </c>
      <c r="M11" s="146">
        <f t="shared" si="2"/>
        <v>0</v>
      </c>
      <c r="N11" s="147">
        <f t="shared" si="3"/>
        <v>0</v>
      </c>
      <c r="O11" s="76">
        <v>9</v>
      </c>
      <c r="P11" s="76">
        <v>10</v>
      </c>
      <c r="Q11" s="146">
        <f t="shared" si="4"/>
        <v>1</v>
      </c>
      <c r="R11" s="147">
        <f t="shared" si="8"/>
        <v>0.1111111111111111</v>
      </c>
      <c r="S11" s="76">
        <v>8</v>
      </c>
      <c r="T11" s="76">
        <v>6</v>
      </c>
      <c r="U11" s="146">
        <f t="shared" si="5"/>
        <v>-2</v>
      </c>
      <c r="V11" s="147">
        <f t="shared" si="9"/>
        <v>-0.25</v>
      </c>
      <c r="W11" s="145">
        <f t="shared" si="10"/>
        <v>81</v>
      </c>
      <c r="X11" s="145">
        <f t="shared" si="11"/>
        <v>76</v>
      </c>
      <c r="Y11" s="159">
        <f t="shared" si="12"/>
        <v>-5</v>
      </c>
      <c r="Z11" s="160">
        <f t="shared" si="13"/>
        <v>-6.1728395061728392E-2</v>
      </c>
      <c r="AA11" s="10"/>
    </row>
    <row r="12" spans="1:27" s="11" customFormat="1">
      <c r="A12" s="108">
        <v>4</v>
      </c>
      <c r="B12" s="120" t="s">
        <v>87</v>
      </c>
      <c r="C12" s="76">
        <v>137</v>
      </c>
      <c r="D12" s="76">
        <v>138</v>
      </c>
      <c r="E12" s="146">
        <f t="shared" si="0"/>
        <v>1</v>
      </c>
      <c r="F12" s="147">
        <f t="shared" si="6"/>
        <v>7.2992700729927005E-3</v>
      </c>
      <c r="G12" s="76">
        <v>36</v>
      </c>
      <c r="H12" s="76">
        <v>33</v>
      </c>
      <c r="I12" s="146">
        <f t="shared" si="1"/>
        <v>-3</v>
      </c>
      <c r="J12" s="147">
        <f t="shared" si="7"/>
        <v>-8.3333333333333329E-2</v>
      </c>
      <c r="K12" s="76">
        <v>13</v>
      </c>
      <c r="L12" s="76">
        <v>13</v>
      </c>
      <c r="M12" s="146">
        <f t="shared" si="2"/>
        <v>0</v>
      </c>
      <c r="N12" s="147">
        <f t="shared" si="3"/>
        <v>0</v>
      </c>
      <c r="O12" s="76">
        <v>72</v>
      </c>
      <c r="P12" s="76">
        <v>71</v>
      </c>
      <c r="Q12" s="146">
        <f t="shared" si="4"/>
        <v>-1</v>
      </c>
      <c r="R12" s="147">
        <f t="shared" si="8"/>
        <v>-1.3888888888888888E-2</v>
      </c>
      <c r="S12" s="76">
        <v>26</v>
      </c>
      <c r="T12" s="76">
        <v>25</v>
      </c>
      <c r="U12" s="146">
        <f t="shared" si="5"/>
        <v>-1</v>
      </c>
      <c r="V12" s="147">
        <f t="shared" si="9"/>
        <v>-3.8461538461538464E-2</v>
      </c>
      <c r="W12" s="145">
        <f t="shared" si="10"/>
        <v>284</v>
      </c>
      <c r="X12" s="145">
        <f t="shared" si="11"/>
        <v>280</v>
      </c>
      <c r="Y12" s="159">
        <f t="shared" si="12"/>
        <v>-4</v>
      </c>
      <c r="Z12" s="160">
        <f t="shared" si="13"/>
        <v>-1.4084507042253521E-2</v>
      </c>
      <c r="AA12" s="10"/>
    </row>
    <row r="13" spans="1:27" s="11" customFormat="1">
      <c r="A13" s="108">
        <v>5</v>
      </c>
      <c r="B13" s="120" t="s">
        <v>88</v>
      </c>
      <c r="C13" s="76">
        <v>86</v>
      </c>
      <c r="D13" s="76">
        <v>78</v>
      </c>
      <c r="E13" s="146">
        <f t="shared" si="0"/>
        <v>-8</v>
      </c>
      <c r="F13" s="147">
        <f t="shared" si="6"/>
        <v>-9.3023255813953487E-2</v>
      </c>
      <c r="G13" s="76">
        <v>39</v>
      </c>
      <c r="H13" s="76">
        <v>39</v>
      </c>
      <c r="I13" s="146">
        <f t="shared" si="1"/>
        <v>0</v>
      </c>
      <c r="J13" s="147">
        <f t="shared" si="7"/>
        <v>0</v>
      </c>
      <c r="K13" s="76">
        <v>18</v>
      </c>
      <c r="L13" s="76">
        <v>15</v>
      </c>
      <c r="M13" s="146">
        <f t="shared" si="2"/>
        <v>-3</v>
      </c>
      <c r="N13" s="147">
        <f t="shared" si="3"/>
        <v>-0.16666666666666666</v>
      </c>
      <c r="O13" s="76">
        <v>42</v>
      </c>
      <c r="P13" s="76">
        <v>39</v>
      </c>
      <c r="Q13" s="146">
        <f t="shared" si="4"/>
        <v>-3</v>
      </c>
      <c r="R13" s="147">
        <f t="shared" si="8"/>
        <v>-7.1428571428571425E-2</v>
      </c>
      <c r="S13" s="76">
        <v>41</v>
      </c>
      <c r="T13" s="76">
        <v>40</v>
      </c>
      <c r="U13" s="146">
        <f t="shared" si="5"/>
        <v>-1</v>
      </c>
      <c r="V13" s="147">
        <f t="shared" si="9"/>
        <v>-2.4390243902439025E-2</v>
      </c>
      <c r="W13" s="145">
        <f t="shared" si="10"/>
        <v>226</v>
      </c>
      <c r="X13" s="145">
        <f t="shared" si="11"/>
        <v>211</v>
      </c>
      <c r="Y13" s="159">
        <f t="shared" si="12"/>
        <v>-15</v>
      </c>
      <c r="Z13" s="160">
        <f t="shared" si="13"/>
        <v>-6.637168141592921E-2</v>
      </c>
      <c r="AA13" s="10"/>
    </row>
    <row r="14" spans="1:27" s="11" customFormat="1">
      <c r="A14" s="108">
        <v>6</v>
      </c>
      <c r="B14" s="120" t="s">
        <v>89</v>
      </c>
      <c r="C14" s="76"/>
      <c r="D14" s="76"/>
      <c r="E14" s="146"/>
      <c r="F14" s="147"/>
      <c r="G14" s="76"/>
      <c r="H14" s="76"/>
      <c r="I14" s="146"/>
      <c r="J14" s="147"/>
      <c r="K14" s="76"/>
      <c r="L14" s="76"/>
      <c r="M14" s="146"/>
      <c r="N14" s="147"/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0</v>
      </c>
      <c r="X14" s="145">
        <f t="shared" si="11"/>
        <v>0</v>
      </c>
      <c r="Y14" s="159">
        <f t="shared" si="12"/>
        <v>0</v>
      </c>
      <c r="Z14" s="160" t="e">
        <f t="shared" si="13"/>
        <v>#DIV/0!</v>
      </c>
      <c r="AA14" s="10"/>
    </row>
    <row r="15" spans="1:27" s="11" customFormat="1">
      <c r="A15" s="108">
        <v>7</v>
      </c>
      <c r="B15" s="120" t="s">
        <v>90</v>
      </c>
      <c r="C15" s="76">
        <v>38</v>
      </c>
      <c r="D15" s="76">
        <v>37</v>
      </c>
      <c r="E15" s="146">
        <f t="shared" si="0"/>
        <v>-1</v>
      </c>
      <c r="F15" s="147">
        <f t="shared" si="6"/>
        <v>-2.6315789473684209E-2</v>
      </c>
      <c r="G15" s="76">
        <v>14</v>
      </c>
      <c r="H15" s="76">
        <v>13</v>
      </c>
      <c r="I15" s="146">
        <f t="shared" si="1"/>
        <v>-1</v>
      </c>
      <c r="J15" s="147">
        <f t="shared" si="7"/>
        <v>-7.1428571428571425E-2</v>
      </c>
      <c r="K15" s="76">
        <v>4</v>
      </c>
      <c r="L15" s="76">
        <v>4</v>
      </c>
      <c r="M15" s="146">
        <f t="shared" si="2"/>
        <v>0</v>
      </c>
      <c r="N15" s="147">
        <f t="shared" si="3"/>
        <v>0</v>
      </c>
      <c r="O15" s="76">
        <v>28</v>
      </c>
      <c r="P15" s="76">
        <v>27</v>
      </c>
      <c r="Q15" s="146">
        <f t="shared" si="4"/>
        <v>-1</v>
      </c>
      <c r="R15" s="147">
        <f t="shared" si="8"/>
        <v>-3.5714285714285712E-2</v>
      </c>
      <c r="S15" s="76">
        <v>15</v>
      </c>
      <c r="T15" s="76">
        <v>15</v>
      </c>
      <c r="U15" s="146">
        <f t="shared" si="5"/>
        <v>0</v>
      </c>
      <c r="V15" s="147">
        <f t="shared" si="9"/>
        <v>0</v>
      </c>
      <c r="W15" s="145">
        <f t="shared" si="10"/>
        <v>99</v>
      </c>
      <c r="X15" s="145">
        <f t="shared" si="11"/>
        <v>96</v>
      </c>
      <c r="Y15" s="159">
        <f t="shared" si="12"/>
        <v>-3</v>
      </c>
      <c r="Z15" s="160">
        <f t="shared" si="13"/>
        <v>-3.0303030303030304E-2</v>
      </c>
      <c r="AA15" s="10"/>
    </row>
    <row r="16" spans="1:27" s="11" customFormat="1">
      <c r="A16" s="108">
        <v>8</v>
      </c>
      <c r="B16" s="120" t="s">
        <v>91</v>
      </c>
      <c r="C16" s="76">
        <v>10</v>
      </c>
      <c r="D16" s="76">
        <v>10</v>
      </c>
      <c r="E16" s="146">
        <f t="shared" si="0"/>
        <v>0</v>
      </c>
      <c r="F16" s="147">
        <f t="shared" si="6"/>
        <v>0</v>
      </c>
      <c r="G16" s="76">
        <v>3</v>
      </c>
      <c r="H16" s="76">
        <v>3</v>
      </c>
      <c r="I16" s="146">
        <f t="shared" si="1"/>
        <v>0</v>
      </c>
      <c r="J16" s="147">
        <f t="shared" si="7"/>
        <v>0</v>
      </c>
      <c r="K16" s="76">
        <v>1</v>
      </c>
      <c r="L16" s="76">
        <v>1</v>
      </c>
      <c r="M16" s="146">
        <f t="shared" si="2"/>
        <v>0</v>
      </c>
      <c r="N16" s="147">
        <f t="shared" si="3"/>
        <v>0</v>
      </c>
      <c r="O16" s="76">
        <v>12</v>
      </c>
      <c r="P16" s="76">
        <v>12</v>
      </c>
      <c r="Q16" s="146">
        <f t="shared" si="4"/>
        <v>0</v>
      </c>
      <c r="R16" s="147">
        <f t="shared" si="8"/>
        <v>0</v>
      </c>
      <c r="S16" s="76">
        <v>6</v>
      </c>
      <c r="T16" s="76">
        <v>6</v>
      </c>
      <c r="U16" s="146">
        <f t="shared" si="5"/>
        <v>0</v>
      </c>
      <c r="V16" s="147">
        <f t="shared" si="9"/>
        <v>0</v>
      </c>
      <c r="W16" s="145">
        <f t="shared" si="10"/>
        <v>32</v>
      </c>
      <c r="X16" s="145">
        <f t="shared" si="11"/>
        <v>32</v>
      </c>
      <c r="Y16" s="159">
        <f t="shared" si="12"/>
        <v>0</v>
      </c>
      <c r="Z16" s="160">
        <f t="shared" si="13"/>
        <v>0</v>
      </c>
      <c r="AA16" s="10"/>
    </row>
    <row r="17" spans="1:27" s="11" customFormat="1">
      <c r="A17" s="108">
        <v>9</v>
      </c>
      <c r="B17" s="120" t="s">
        <v>92</v>
      </c>
      <c r="C17" s="76">
        <v>80</v>
      </c>
      <c r="D17" s="76">
        <v>83</v>
      </c>
      <c r="E17" s="146">
        <f t="shared" si="0"/>
        <v>3</v>
      </c>
      <c r="F17" s="147">
        <f t="shared" si="6"/>
        <v>3.7499999999999999E-2</v>
      </c>
      <c r="G17" s="76">
        <v>46</v>
      </c>
      <c r="H17" s="76">
        <v>44</v>
      </c>
      <c r="I17" s="146">
        <f t="shared" si="1"/>
        <v>-2</v>
      </c>
      <c r="J17" s="147">
        <f t="shared" si="7"/>
        <v>-4.3478260869565216E-2</v>
      </c>
      <c r="K17" s="76">
        <v>7</v>
      </c>
      <c r="L17" s="76">
        <v>7</v>
      </c>
      <c r="M17" s="146">
        <f t="shared" si="2"/>
        <v>0</v>
      </c>
      <c r="N17" s="147">
        <f t="shared" si="3"/>
        <v>0</v>
      </c>
      <c r="O17" s="76">
        <v>63</v>
      </c>
      <c r="P17" s="76">
        <v>67</v>
      </c>
      <c r="Q17" s="146">
        <f t="shared" si="4"/>
        <v>4</v>
      </c>
      <c r="R17" s="147">
        <f t="shared" si="8"/>
        <v>6.3492063492063489E-2</v>
      </c>
      <c r="S17" s="76">
        <v>36</v>
      </c>
      <c r="T17" s="76">
        <v>33</v>
      </c>
      <c r="U17" s="146">
        <f t="shared" si="5"/>
        <v>-3</v>
      </c>
      <c r="V17" s="147">
        <f t="shared" si="9"/>
        <v>-8.3333333333333329E-2</v>
      </c>
      <c r="W17" s="145">
        <f t="shared" si="10"/>
        <v>232</v>
      </c>
      <c r="X17" s="145">
        <f t="shared" si="11"/>
        <v>234</v>
      </c>
      <c r="Y17" s="159">
        <f t="shared" si="12"/>
        <v>2</v>
      </c>
      <c r="Z17" s="160">
        <f t="shared" si="13"/>
        <v>8.6206896551724137E-3</v>
      </c>
      <c r="AA17" s="10"/>
    </row>
    <row r="18" spans="1:27" s="11" customFormat="1">
      <c r="A18" s="108">
        <v>10</v>
      </c>
      <c r="B18" s="120" t="s">
        <v>102</v>
      </c>
      <c r="C18" s="76"/>
      <c r="D18" s="76"/>
      <c r="E18" s="146"/>
      <c r="F18" s="147"/>
      <c r="G18" s="76"/>
      <c r="H18" s="76"/>
      <c r="I18" s="146"/>
      <c r="J18" s="147"/>
      <c r="K18" s="76"/>
      <c r="L18" s="76"/>
      <c r="M18" s="146"/>
      <c r="N18" s="147"/>
      <c r="O18" s="76"/>
      <c r="P18" s="76"/>
      <c r="Q18" s="146"/>
      <c r="R18" s="147"/>
      <c r="S18" s="76"/>
      <c r="T18" s="76"/>
      <c r="U18" s="146"/>
      <c r="V18" s="147"/>
      <c r="W18" s="145">
        <f t="shared" si="10"/>
        <v>0</v>
      </c>
      <c r="X18" s="145">
        <f t="shared" si="11"/>
        <v>0</v>
      </c>
      <c r="Y18" s="159">
        <f t="shared" si="12"/>
        <v>0</v>
      </c>
      <c r="Z18" s="160" t="e">
        <f t="shared" si="13"/>
        <v>#DIV/0!</v>
      </c>
      <c r="AA18" s="10"/>
    </row>
    <row r="19" spans="1:27" s="11" customFormat="1">
      <c r="A19" s="108" t="s">
        <v>69</v>
      </c>
      <c r="B19" s="121" t="s">
        <v>13</v>
      </c>
      <c r="C19" s="76">
        <v>56</v>
      </c>
      <c r="D19" s="76">
        <v>54</v>
      </c>
      <c r="E19" s="146">
        <f t="shared" si="0"/>
        <v>-2</v>
      </c>
      <c r="F19" s="147">
        <f t="shared" si="6"/>
        <v>-3.5714285714285712E-2</v>
      </c>
      <c r="G19" s="76">
        <v>35</v>
      </c>
      <c r="H19" s="76">
        <v>33</v>
      </c>
      <c r="I19" s="146">
        <f t="shared" si="1"/>
        <v>-2</v>
      </c>
      <c r="J19" s="147">
        <f t="shared" si="7"/>
        <v>-5.7142857142857141E-2</v>
      </c>
      <c r="K19" s="76">
        <v>3</v>
      </c>
      <c r="L19" s="76">
        <v>3</v>
      </c>
      <c r="M19" s="146">
        <f t="shared" si="2"/>
        <v>0</v>
      </c>
      <c r="N19" s="147">
        <f t="shared" si="3"/>
        <v>0</v>
      </c>
      <c r="O19" s="76">
        <v>46</v>
      </c>
      <c r="P19" s="76">
        <v>47</v>
      </c>
      <c r="Q19" s="146">
        <f t="shared" si="4"/>
        <v>1</v>
      </c>
      <c r="R19" s="147">
        <f t="shared" si="8"/>
        <v>2.1739130434782608E-2</v>
      </c>
      <c r="S19" s="76">
        <v>82</v>
      </c>
      <c r="T19" s="76">
        <v>75</v>
      </c>
      <c r="U19" s="146">
        <f t="shared" si="5"/>
        <v>-7</v>
      </c>
      <c r="V19" s="147">
        <f t="shared" si="9"/>
        <v>-8.5365853658536592E-2</v>
      </c>
      <c r="W19" s="145">
        <f t="shared" si="10"/>
        <v>222</v>
      </c>
      <c r="X19" s="145">
        <f t="shared" si="11"/>
        <v>212</v>
      </c>
      <c r="Y19" s="159">
        <f t="shared" si="12"/>
        <v>-10</v>
      </c>
      <c r="Z19" s="160">
        <f t="shared" si="13"/>
        <v>-4.5045045045045043E-2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537</v>
      </c>
      <c r="D20" s="139">
        <f>SUM(D9:D19)</f>
        <v>524</v>
      </c>
      <c r="E20" s="139">
        <f t="shared" ref="E20" si="14">D20-C20</f>
        <v>-13</v>
      </c>
      <c r="F20" s="140">
        <f t="shared" ref="F20" si="15">E20/C20</f>
        <v>-2.4208566108007448E-2</v>
      </c>
      <c r="G20" s="139">
        <f>SUM(G9:G19)</f>
        <v>204</v>
      </c>
      <c r="H20" s="139">
        <f>SUM(H9:H19)</f>
        <v>192</v>
      </c>
      <c r="I20" s="139">
        <f t="shared" si="1"/>
        <v>-12</v>
      </c>
      <c r="J20" s="140">
        <f t="shared" si="7"/>
        <v>-5.8823529411764705E-2</v>
      </c>
      <c r="K20" s="139">
        <f>SUM(K9:K19)</f>
        <v>52</v>
      </c>
      <c r="L20" s="139">
        <f>SUM(L9:L19)</f>
        <v>49</v>
      </c>
      <c r="M20" s="139">
        <f t="shared" ref="M20" si="16">L20-K20</f>
        <v>-3</v>
      </c>
      <c r="N20" s="140">
        <f t="shared" ref="N20" si="17">M20/K20</f>
        <v>-5.7692307692307696E-2</v>
      </c>
      <c r="O20" s="139">
        <f>SUM(O9:O19)</f>
        <v>310</v>
      </c>
      <c r="P20" s="139">
        <f>SUM(P9:P19)</f>
        <v>309</v>
      </c>
      <c r="Q20" s="139">
        <f t="shared" si="4"/>
        <v>-1</v>
      </c>
      <c r="R20" s="140">
        <f t="shared" si="8"/>
        <v>-3.2258064516129032E-3</v>
      </c>
      <c r="S20" s="139">
        <f>SUM(S9:S19)</f>
        <v>226</v>
      </c>
      <c r="T20" s="139">
        <f>SUM(T9:T19)</f>
        <v>211</v>
      </c>
      <c r="U20" s="139">
        <f t="shared" si="5"/>
        <v>-15</v>
      </c>
      <c r="V20" s="140">
        <f t="shared" si="9"/>
        <v>-6.637168141592921E-2</v>
      </c>
      <c r="W20" s="139">
        <f>SUM(W9:W19)</f>
        <v>1329</v>
      </c>
      <c r="X20" s="139">
        <f>SUM(X9:X19)</f>
        <v>1285</v>
      </c>
      <c r="Y20" s="139">
        <f t="shared" si="12"/>
        <v>-44</v>
      </c>
      <c r="Z20" s="141">
        <f t="shared" si="13"/>
        <v>-3.3107599699021821E-2</v>
      </c>
      <c r="AA20" s="10"/>
    </row>
    <row r="21" spans="1:27" s="11" customFormat="1">
      <c r="A21" s="10"/>
      <c r="B21" s="10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"/>
  <sheetViews>
    <sheetView zoomScale="89" zoomScaleNormal="89" workbookViewId="0">
      <selection activeCell="AD11" sqref="AD11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97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6" t="s">
        <v>73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8"/>
      <c r="B5" s="54" t="s">
        <v>0</v>
      </c>
      <c r="C5" s="55" t="s">
        <v>45</v>
      </c>
      <c r="D5" s="217" t="s">
        <v>15</v>
      </c>
      <c r="E5" s="217"/>
      <c r="F5" s="217"/>
      <c r="G5" s="217"/>
      <c r="H5" s="217" t="s">
        <v>49</v>
      </c>
      <c r="I5" s="217"/>
      <c r="J5" s="217" t="s">
        <v>16</v>
      </c>
      <c r="K5" s="217"/>
      <c r="L5" s="217" t="s">
        <v>16</v>
      </c>
      <c r="M5" s="217"/>
      <c r="N5" s="217" t="s">
        <v>16</v>
      </c>
      <c r="O5" s="217"/>
      <c r="P5" s="217" t="s">
        <v>17</v>
      </c>
      <c r="Q5" s="217"/>
      <c r="R5" s="217"/>
      <c r="S5" s="217"/>
      <c r="T5" s="217" t="s">
        <v>18</v>
      </c>
      <c r="U5" s="217"/>
      <c r="V5" s="217"/>
      <c r="W5" s="217"/>
      <c r="X5" s="217" t="s">
        <v>14</v>
      </c>
      <c r="Y5" s="217"/>
      <c r="Z5" s="217"/>
      <c r="AA5" s="218"/>
    </row>
    <row r="6" spans="1:27" s="10" customFormat="1">
      <c r="A6" s="58"/>
      <c r="B6" s="54" t="s">
        <v>1</v>
      </c>
      <c r="C6" s="55" t="s">
        <v>46</v>
      </c>
      <c r="D6" s="54" t="s">
        <v>131</v>
      </c>
      <c r="E6" s="54" t="s">
        <v>139</v>
      </c>
      <c r="F6" s="217" t="s">
        <v>22</v>
      </c>
      <c r="G6" s="217"/>
      <c r="H6" s="54" t="s">
        <v>131</v>
      </c>
      <c r="I6" s="54" t="s">
        <v>139</v>
      </c>
      <c r="J6" s="217" t="s">
        <v>22</v>
      </c>
      <c r="K6" s="217"/>
      <c r="L6" s="54" t="s">
        <v>131</v>
      </c>
      <c r="M6" s="54" t="s">
        <v>139</v>
      </c>
      <c r="N6" s="217" t="s">
        <v>22</v>
      </c>
      <c r="O6" s="217"/>
      <c r="P6" s="54" t="s">
        <v>131</v>
      </c>
      <c r="Q6" s="54" t="s">
        <v>139</v>
      </c>
      <c r="R6" s="217" t="s">
        <v>22</v>
      </c>
      <c r="S6" s="217"/>
      <c r="T6" s="54" t="s">
        <v>131</v>
      </c>
      <c r="U6" s="54" t="s">
        <v>139</v>
      </c>
      <c r="V6" s="217" t="s">
        <v>22</v>
      </c>
      <c r="W6" s="217"/>
      <c r="X6" s="54" t="s">
        <v>131</v>
      </c>
      <c r="Y6" s="54" t="s">
        <v>139</v>
      </c>
      <c r="Z6" s="217" t="s">
        <v>22</v>
      </c>
      <c r="AA6" s="218"/>
    </row>
    <row r="7" spans="1:27" s="10" customFormat="1" ht="28.5" customHeight="1">
      <c r="A7" s="59" t="s">
        <v>2</v>
      </c>
      <c r="B7" s="101" t="s">
        <v>24</v>
      </c>
      <c r="C7" s="102">
        <f>Y7/Y23</f>
        <v>7.7821011673151752E-3</v>
      </c>
      <c r="D7" s="76">
        <v>4</v>
      </c>
      <c r="E7" s="76">
        <v>4</v>
      </c>
      <c r="F7" s="116">
        <f t="shared" ref="F7:F23" si="0">E7-D7</f>
        <v>0</v>
      </c>
      <c r="G7" s="117">
        <f t="shared" ref="G7:G23" si="1">F7/D7</f>
        <v>0</v>
      </c>
      <c r="H7" s="76">
        <v>1</v>
      </c>
      <c r="I7" s="76">
        <v>1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2</v>
      </c>
      <c r="Q7" s="76">
        <v>2</v>
      </c>
      <c r="R7" s="118">
        <f>Q7-P7</f>
        <v>0</v>
      </c>
      <c r="S7" s="117">
        <f>R7/P7</f>
        <v>0</v>
      </c>
      <c r="T7" s="76">
        <v>3</v>
      </c>
      <c r="U7" s="76">
        <v>3</v>
      </c>
      <c r="V7" s="118">
        <f>U7-T7</f>
        <v>0</v>
      </c>
      <c r="W7" s="117">
        <f>V7/T7</f>
        <v>0</v>
      </c>
      <c r="X7" s="118">
        <f>D7+H7+L7+P7+T7</f>
        <v>10</v>
      </c>
      <c r="Y7" s="118">
        <f>E7+I7+M7+Q7+U7</f>
        <v>10</v>
      </c>
      <c r="Z7" s="118">
        <f>Y7-X7</f>
        <v>0</v>
      </c>
      <c r="AA7" s="119">
        <f>Z7/X7</f>
        <v>0</v>
      </c>
    </row>
    <row r="8" spans="1:27" s="10" customFormat="1" ht="13.5" customHeight="1">
      <c r="A8" s="59" t="s">
        <v>29</v>
      </c>
      <c r="B8" s="101" t="s">
        <v>25</v>
      </c>
      <c r="C8" s="102">
        <f>Y8/Y23</f>
        <v>7.7821011673151756E-4</v>
      </c>
      <c r="D8" s="76"/>
      <c r="E8" s="76">
        <v>1</v>
      </c>
      <c r="F8" s="116"/>
      <c r="G8" s="117"/>
      <c r="H8" s="76"/>
      <c r="I8" s="76"/>
      <c r="J8" s="118"/>
      <c r="K8" s="117"/>
      <c r="L8" s="76"/>
      <c r="M8" s="76"/>
      <c r="N8" s="118"/>
      <c r="O8" s="117"/>
      <c r="P8" s="76"/>
      <c r="Q8" s="76"/>
      <c r="R8" s="118"/>
      <c r="S8" s="117"/>
      <c r="T8" s="76"/>
      <c r="U8" s="76"/>
      <c r="V8" s="118"/>
      <c r="W8" s="117"/>
      <c r="X8" s="118">
        <f t="shared" ref="X8:Y23" si="2">D8+H8+L8+P8+T8</f>
        <v>0</v>
      </c>
      <c r="Y8" s="118">
        <f t="shared" si="2"/>
        <v>1</v>
      </c>
      <c r="Z8" s="118">
        <f t="shared" ref="Z8:Z22" si="3">Y8-X8</f>
        <v>1</v>
      </c>
      <c r="AA8" s="119" t="e">
        <f t="shared" ref="AA8:AA22" si="4">Z8/X8</f>
        <v>#DIV/0!</v>
      </c>
    </row>
    <row r="9" spans="1:27" s="10" customFormat="1" ht="15">
      <c r="A9" s="59" t="s">
        <v>3</v>
      </c>
      <c r="B9" s="101" t="s">
        <v>4</v>
      </c>
      <c r="C9" s="102">
        <f>Y9/Y23</f>
        <v>7.1595330739299606E-2</v>
      </c>
      <c r="D9" s="76">
        <v>45</v>
      </c>
      <c r="E9" s="76">
        <v>42</v>
      </c>
      <c r="F9" s="116">
        <f t="shared" si="0"/>
        <v>-3</v>
      </c>
      <c r="G9" s="117">
        <f t="shared" si="1"/>
        <v>-6.6666666666666666E-2</v>
      </c>
      <c r="H9" s="76">
        <v>17</v>
      </c>
      <c r="I9" s="76">
        <v>15</v>
      </c>
      <c r="J9" s="118">
        <f t="shared" ref="J9:J22" si="5">I9-H9</f>
        <v>-2</v>
      </c>
      <c r="K9" s="117">
        <f t="shared" ref="K9:K22" si="6">J9/H9</f>
        <v>-0.11764705882352941</v>
      </c>
      <c r="L9" s="76">
        <v>2</v>
      </c>
      <c r="M9" s="76">
        <v>2</v>
      </c>
      <c r="N9" s="118">
        <f t="shared" ref="N9:N23" si="7">M9-L9</f>
        <v>0</v>
      </c>
      <c r="O9" s="117">
        <f t="shared" ref="O9:O22" si="8">N9/L9</f>
        <v>0</v>
      </c>
      <c r="P9" s="76">
        <v>24</v>
      </c>
      <c r="Q9" s="76">
        <v>26</v>
      </c>
      <c r="R9" s="118">
        <f t="shared" ref="R9:R22" si="9">Q9-P9</f>
        <v>2</v>
      </c>
      <c r="S9" s="117">
        <f t="shared" ref="S9:S22" si="10">R9/P9</f>
        <v>8.3333333333333329E-2</v>
      </c>
      <c r="T9" s="76">
        <v>7</v>
      </c>
      <c r="U9" s="76">
        <v>7</v>
      </c>
      <c r="V9" s="118">
        <f t="shared" ref="V9:V22" si="11">U9-T9</f>
        <v>0</v>
      </c>
      <c r="W9" s="117">
        <f t="shared" ref="W9:W22" si="12">V9/T9</f>
        <v>0</v>
      </c>
      <c r="X9" s="118">
        <f t="shared" si="2"/>
        <v>95</v>
      </c>
      <c r="Y9" s="118">
        <f t="shared" si="2"/>
        <v>92</v>
      </c>
      <c r="Z9" s="118">
        <f t="shared" si="3"/>
        <v>-3</v>
      </c>
      <c r="AA9" s="119">
        <f t="shared" si="4"/>
        <v>-3.1578947368421054E-2</v>
      </c>
    </row>
    <row r="10" spans="1:27" s="10" customFormat="1" ht="51" customHeight="1">
      <c r="A10" s="59" t="s">
        <v>66</v>
      </c>
      <c r="B10" s="101" t="s">
        <v>67</v>
      </c>
      <c r="C10" s="102">
        <f>Y10/Y23</f>
        <v>1.5564202334630351E-3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2"/>
        <v>2</v>
      </c>
      <c r="Y10" s="118">
        <f t="shared" si="2"/>
        <v>2</v>
      </c>
      <c r="Z10" s="118">
        <f t="shared" si="3"/>
        <v>0</v>
      </c>
      <c r="AA10" s="119">
        <f t="shared" si="4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Y11/Y23</f>
        <v>2.3346303501945525E-3</v>
      </c>
      <c r="D11" s="76">
        <v>2</v>
      </c>
      <c r="E11" s="76">
        <v>2</v>
      </c>
      <c r="F11" s="116">
        <f t="shared" si="0"/>
        <v>0</v>
      </c>
      <c r="G11" s="117">
        <f t="shared" si="1"/>
        <v>0</v>
      </c>
      <c r="H11" s="76">
        <v>1</v>
      </c>
      <c r="I11" s="76">
        <v>1</v>
      </c>
      <c r="J11" s="118">
        <f t="shared" si="5"/>
        <v>0</v>
      </c>
      <c r="K11" s="117">
        <f t="shared" si="6"/>
        <v>0</v>
      </c>
      <c r="L11" s="76"/>
      <c r="M11" s="76"/>
      <c r="N11" s="118"/>
      <c r="O11" s="117"/>
      <c r="P11" s="76"/>
      <c r="Q11" s="76"/>
      <c r="R11" s="118"/>
      <c r="S11" s="117"/>
      <c r="T11" s="76"/>
      <c r="U11" s="76"/>
      <c r="V11" s="118"/>
      <c r="W11" s="117"/>
      <c r="X11" s="118">
        <f t="shared" si="2"/>
        <v>3</v>
      </c>
      <c r="Y11" s="118">
        <f t="shared" si="2"/>
        <v>3</v>
      </c>
      <c r="Z11" s="118">
        <f t="shared" si="3"/>
        <v>0</v>
      </c>
      <c r="AA11" s="119">
        <f t="shared" si="4"/>
        <v>0</v>
      </c>
    </row>
    <row r="12" spans="1:27" s="10" customFormat="1" ht="15">
      <c r="A12" s="59" t="s">
        <v>6</v>
      </c>
      <c r="B12" s="101" t="s">
        <v>7</v>
      </c>
      <c r="C12" s="102">
        <f>Y12/Y23</f>
        <v>8.0933852140077825E-2</v>
      </c>
      <c r="D12" s="76">
        <v>32</v>
      </c>
      <c r="E12" s="76">
        <v>33</v>
      </c>
      <c r="F12" s="116">
        <f t="shared" si="0"/>
        <v>1</v>
      </c>
      <c r="G12" s="117">
        <f t="shared" si="1"/>
        <v>3.125E-2</v>
      </c>
      <c r="H12" s="76">
        <v>15</v>
      </c>
      <c r="I12" s="76">
        <v>14</v>
      </c>
      <c r="J12" s="118">
        <f t="shared" si="5"/>
        <v>-1</v>
      </c>
      <c r="K12" s="117">
        <f t="shared" si="6"/>
        <v>-6.6666666666666666E-2</v>
      </c>
      <c r="L12" s="76">
        <v>6</v>
      </c>
      <c r="M12" s="76">
        <v>6</v>
      </c>
      <c r="N12" s="118">
        <f t="shared" si="7"/>
        <v>0</v>
      </c>
      <c r="O12" s="117">
        <f t="shared" si="8"/>
        <v>0</v>
      </c>
      <c r="P12" s="76">
        <v>28</v>
      </c>
      <c r="Q12" s="76">
        <v>27</v>
      </c>
      <c r="R12" s="118">
        <f t="shared" si="9"/>
        <v>-1</v>
      </c>
      <c r="S12" s="117">
        <f t="shared" si="10"/>
        <v>-3.5714285714285712E-2</v>
      </c>
      <c r="T12" s="76">
        <v>26</v>
      </c>
      <c r="U12" s="76">
        <v>24</v>
      </c>
      <c r="V12" s="118">
        <f t="shared" si="11"/>
        <v>-2</v>
      </c>
      <c r="W12" s="117">
        <f t="shared" si="12"/>
        <v>-7.6923076923076927E-2</v>
      </c>
      <c r="X12" s="118">
        <f t="shared" si="2"/>
        <v>107</v>
      </c>
      <c r="Y12" s="118">
        <f t="shared" si="2"/>
        <v>104</v>
      </c>
      <c r="Z12" s="118">
        <f t="shared" si="3"/>
        <v>-3</v>
      </c>
      <c r="AA12" s="119">
        <f t="shared" si="4"/>
        <v>-2.8037383177570093E-2</v>
      </c>
    </row>
    <row r="13" spans="1:27" s="10" customFormat="1" ht="15">
      <c r="A13" s="59" t="s">
        <v>8</v>
      </c>
      <c r="B13" s="101" t="s">
        <v>9</v>
      </c>
      <c r="C13" s="102">
        <f>Y13/Y23</f>
        <v>0.19221789883268484</v>
      </c>
      <c r="D13" s="76">
        <v>111</v>
      </c>
      <c r="E13" s="76">
        <v>107</v>
      </c>
      <c r="F13" s="116">
        <f t="shared" si="0"/>
        <v>-4</v>
      </c>
      <c r="G13" s="117">
        <f t="shared" si="1"/>
        <v>-3.6036036036036036E-2</v>
      </c>
      <c r="H13" s="76">
        <v>41</v>
      </c>
      <c r="I13" s="76">
        <v>39</v>
      </c>
      <c r="J13" s="118">
        <f t="shared" si="5"/>
        <v>-2</v>
      </c>
      <c r="K13" s="117">
        <f t="shared" si="6"/>
        <v>-4.878048780487805E-2</v>
      </c>
      <c r="L13" s="76">
        <v>10</v>
      </c>
      <c r="M13" s="76">
        <v>9</v>
      </c>
      <c r="N13" s="118">
        <f t="shared" si="7"/>
        <v>-1</v>
      </c>
      <c r="O13" s="117">
        <f t="shared" si="8"/>
        <v>-0.1</v>
      </c>
      <c r="P13" s="76">
        <v>77</v>
      </c>
      <c r="Q13" s="76">
        <v>74</v>
      </c>
      <c r="R13" s="118">
        <f t="shared" si="9"/>
        <v>-3</v>
      </c>
      <c r="S13" s="117">
        <f t="shared" si="10"/>
        <v>-3.896103896103896E-2</v>
      </c>
      <c r="T13" s="76">
        <v>19</v>
      </c>
      <c r="U13" s="76">
        <v>18</v>
      </c>
      <c r="V13" s="118">
        <f t="shared" si="11"/>
        <v>-1</v>
      </c>
      <c r="W13" s="117">
        <f t="shared" si="12"/>
        <v>-5.2631578947368418E-2</v>
      </c>
      <c r="X13" s="118">
        <f t="shared" si="2"/>
        <v>258</v>
      </c>
      <c r="Y13" s="118">
        <f t="shared" si="2"/>
        <v>247</v>
      </c>
      <c r="Z13" s="118">
        <f t="shared" si="3"/>
        <v>-11</v>
      </c>
      <c r="AA13" s="119">
        <f t="shared" si="4"/>
        <v>-4.2635658914728682E-2</v>
      </c>
    </row>
    <row r="14" spans="1:27" s="10" customFormat="1" ht="26.25">
      <c r="A14" s="59" t="s">
        <v>10</v>
      </c>
      <c r="B14" s="101" t="s">
        <v>26</v>
      </c>
      <c r="C14" s="102">
        <f>Y14/Y23</f>
        <v>3.0350194552529183E-2</v>
      </c>
      <c r="D14" s="76">
        <v>17</v>
      </c>
      <c r="E14" s="76">
        <v>18</v>
      </c>
      <c r="F14" s="116">
        <f t="shared" si="0"/>
        <v>1</v>
      </c>
      <c r="G14" s="117">
        <f t="shared" si="1"/>
        <v>5.8823529411764705E-2</v>
      </c>
      <c r="H14" s="76">
        <v>7</v>
      </c>
      <c r="I14" s="76">
        <v>8</v>
      </c>
      <c r="J14" s="118">
        <f t="shared" si="5"/>
        <v>1</v>
      </c>
      <c r="K14" s="117">
        <f t="shared" si="6"/>
        <v>0.14285714285714285</v>
      </c>
      <c r="L14" s="76">
        <v>1</v>
      </c>
      <c r="M14" s="76">
        <v>1</v>
      </c>
      <c r="N14" s="118">
        <f t="shared" si="7"/>
        <v>0</v>
      </c>
      <c r="O14" s="117">
        <f t="shared" si="8"/>
        <v>0</v>
      </c>
      <c r="P14" s="76">
        <v>8</v>
      </c>
      <c r="Q14" s="76">
        <v>8</v>
      </c>
      <c r="R14" s="118">
        <f t="shared" si="9"/>
        <v>0</v>
      </c>
      <c r="S14" s="117">
        <f t="shared" si="10"/>
        <v>0</v>
      </c>
      <c r="T14" s="76">
        <v>4</v>
      </c>
      <c r="U14" s="76">
        <v>4</v>
      </c>
      <c r="V14" s="118">
        <f t="shared" si="11"/>
        <v>0</v>
      </c>
      <c r="W14" s="117">
        <f t="shared" si="12"/>
        <v>0</v>
      </c>
      <c r="X14" s="118">
        <f t="shared" si="2"/>
        <v>37</v>
      </c>
      <c r="Y14" s="118">
        <f t="shared" si="2"/>
        <v>39</v>
      </c>
      <c r="Z14" s="118">
        <f t="shared" si="3"/>
        <v>2</v>
      </c>
      <c r="AA14" s="119">
        <f t="shared" si="4"/>
        <v>5.4054054054054057E-2</v>
      </c>
    </row>
    <row r="15" spans="1:27" s="10" customFormat="1" ht="36.75" customHeight="1">
      <c r="A15" s="59" t="s">
        <v>30</v>
      </c>
      <c r="B15" s="101" t="s">
        <v>27</v>
      </c>
      <c r="C15" s="102">
        <f>Y15/Y23</f>
        <v>8.4046692607003898E-2</v>
      </c>
      <c r="D15" s="76">
        <v>26</v>
      </c>
      <c r="E15" s="76">
        <v>23</v>
      </c>
      <c r="F15" s="116">
        <f t="shared" si="0"/>
        <v>-3</v>
      </c>
      <c r="G15" s="117">
        <f t="shared" si="1"/>
        <v>-0.11538461538461539</v>
      </c>
      <c r="H15" s="76">
        <v>25</v>
      </c>
      <c r="I15" s="76">
        <v>26</v>
      </c>
      <c r="J15" s="118">
        <f t="shared" si="5"/>
        <v>1</v>
      </c>
      <c r="K15" s="117">
        <f t="shared" si="6"/>
        <v>0.04</v>
      </c>
      <c r="L15" s="76">
        <v>17</v>
      </c>
      <c r="M15" s="76">
        <v>15</v>
      </c>
      <c r="N15" s="118">
        <f t="shared" si="7"/>
        <v>-2</v>
      </c>
      <c r="O15" s="117">
        <f t="shared" si="8"/>
        <v>-0.11764705882352941</v>
      </c>
      <c r="P15" s="76">
        <v>19</v>
      </c>
      <c r="Q15" s="76">
        <v>18</v>
      </c>
      <c r="R15" s="118">
        <f t="shared" si="9"/>
        <v>-1</v>
      </c>
      <c r="S15" s="117">
        <f t="shared" si="10"/>
        <v>-5.2631578947368418E-2</v>
      </c>
      <c r="T15" s="76">
        <v>27</v>
      </c>
      <c r="U15" s="76">
        <v>26</v>
      </c>
      <c r="V15" s="118">
        <f t="shared" si="11"/>
        <v>-1</v>
      </c>
      <c r="W15" s="117">
        <f t="shared" si="12"/>
        <v>-3.7037037037037035E-2</v>
      </c>
      <c r="X15" s="118">
        <f t="shared" si="2"/>
        <v>114</v>
      </c>
      <c r="Y15" s="118">
        <f t="shared" si="2"/>
        <v>108</v>
      </c>
      <c r="Z15" s="118">
        <f t="shared" si="3"/>
        <v>-6</v>
      </c>
      <c r="AA15" s="119">
        <f t="shared" si="4"/>
        <v>-5.2631578947368418E-2</v>
      </c>
    </row>
    <row r="16" spans="1:27" s="10" customFormat="1" ht="27" customHeight="1">
      <c r="A16" s="59" t="s">
        <v>36</v>
      </c>
      <c r="B16" s="101" t="s">
        <v>37</v>
      </c>
      <c r="C16" s="102">
        <f>Y16/Y23</f>
        <v>2.0233463035019456E-2</v>
      </c>
      <c r="D16" s="76">
        <v>17</v>
      </c>
      <c r="E16" s="76">
        <v>20</v>
      </c>
      <c r="F16" s="116">
        <f t="shared" si="0"/>
        <v>3</v>
      </c>
      <c r="G16" s="117">
        <f t="shared" si="1"/>
        <v>0.17647058823529413</v>
      </c>
      <c r="H16" s="76">
        <v>3</v>
      </c>
      <c r="I16" s="76">
        <v>2</v>
      </c>
      <c r="J16" s="118">
        <f t="shared" si="5"/>
        <v>-1</v>
      </c>
      <c r="K16" s="117">
        <f t="shared" si="6"/>
        <v>-0.33333333333333331</v>
      </c>
      <c r="L16" s="76">
        <v>1</v>
      </c>
      <c r="M16" s="76">
        <v>1</v>
      </c>
      <c r="N16" s="118">
        <f t="shared" si="7"/>
        <v>0</v>
      </c>
      <c r="O16" s="117">
        <f t="shared" si="8"/>
        <v>0</v>
      </c>
      <c r="P16" s="76">
        <v>1</v>
      </c>
      <c r="Q16" s="76">
        <v>1</v>
      </c>
      <c r="R16" s="118">
        <f t="shared" si="9"/>
        <v>0</v>
      </c>
      <c r="S16" s="117">
        <f t="shared" si="10"/>
        <v>0</v>
      </c>
      <c r="T16" s="76">
        <v>2</v>
      </c>
      <c r="U16" s="76">
        <v>2</v>
      </c>
      <c r="V16" s="118">
        <f t="shared" si="11"/>
        <v>0</v>
      </c>
      <c r="W16" s="117">
        <f t="shared" si="12"/>
        <v>0</v>
      </c>
      <c r="X16" s="118">
        <f t="shared" si="2"/>
        <v>24</v>
      </c>
      <c r="Y16" s="118">
        <f t="shared" si="2"/>
        <v>26</v>
      </c>
      <c r="Z16" s="118">
        <f t="shared" si="3"/>
        <v>2</v>
      </c>
      <c r="AA16" s="119">
        <f t="shared" si="4"/>
        <v>8.3333333333333329E-2</v>
      </c>
    </row>
    <row r="17" spans="1:27" s="10" customFormat="1" ht="39">
      <c r="A17" s="59" t="s">
        <v>11</v>
      </c>
      <c r="B17" s="101" t="s">
        <v>32</v>
      </c>
      <c r="C17" s="102">
        <f>Y17/Y23</f>
        <v>5.992217898832685E-2</v>
      </c>
      <c r="D17" s="76">
        <v>46</v>
      </c>
      <c r="E17" s="76">
        <v>42</v>
      </c>
      <c r="F17" s="116">
        <f t="shared" si="0"/>
        <v>-4</v>
      </c>
      <c r="G17" s="117">
        <f t="shared" si="1"/>
        <v>-8.6956521739130432E-2</v>
      </c>
      <c r="H17" s="76">
        <v>10</v>
      </c>
      <c r="I17" s="76">
        <v>8</v>
      </c>
      <c r="J17" s="118">
        <f t="shared" si="5"/>
        <v>-2</v>
      </c>
      <c r="K17" s="117">
        <f t="shared" si="6"/>
        <v>-0.2</v>
      </c>
      <c r="L17" s="76">
        <v>3</v>
      </c>
      <c r="M17" s="76">
        <v>3</v>
      </c>
      <c r="N17" s="118">
        <f t="shared" si="7"/>
        <v>0</v>
      </c>
      <c r="O17" s="117">
        <f t="shared" si="8"/>
        <v>0</v>
      </c>
      <c r="P17" s="76">
        <v>16</v>
      </c>
      <c r="Q17" s="76">
        <v>17</v>
      </c>
      <c r="R17" s="118">
        <f t="shared" si="9"/>
        <v>1</v>
      </c>
      <c r="S17" s="117">
        <f t="shared" si="10"/>
        <v>6.25E-2</v>
      </c>
      <c r="T17" s="76">
        <v>7</v>
      </c>
      <c r="U17" s="76">
        <v>7</v>
      </c>
      <c r="V17" s="118">
        <f t="shared" si="11"/>
        <v>0</v>
      </c>
      <c r="W17" s="117">
        <f t="shared" si="12"/>
        <v>0</v>
      </c>
      <c r="X17" s="118">
        <f t="shared" si="2"/>
        <v>82</v>
      </c>
      <c r="Y17" s="118">
        <f t="shared" si="2"/>
        <v>77</v>
      </c>
      <c r="Z17" s="118">
        <f t="shared" si="3"/>
        <v>-5</v>
      </c>
      <c r="AA17" s="119">
        <f t="shared" si="4"/>
        <v>-6.097560975609756E-2</v>
      </c>
    </row>
    <row r="18" spans="1:27" s="10" customFormat="1" ht="27" customHeight="1">
      <c r="A18" s="186" t="s">
        <v>125</v>
      </c>
      <c r="B18" s="187" t="s">
        <v>130</v>
      </c>
      <c r="C18" s="102">
        <f>Y18/Y23</f>
        <v>7.7821011673151752E-3</v>
      </c>
      <c r="D18" s="76">
        <v>4</v>
      </c>
      <c r="E18" s="76">
        <v>3</v>
      </c>
      <c r="F18" s="116">
        <f t="shared" si="0"/>
        <v>-1</v>
      </c>
      <c r="G18" s="117">
        <f t="shared" si="1"/>
        <v>-0.25</v>
      </c>
      <c r="H18" s="76">
        <v>2</v>
      </c>
      <c r="I18" s="76">
        <v>2</v>
      </c>
      <c r="J18" s="118">
        <f t="shared" si="5"/>
        <v>0</v>
      </c>
      <c r="K18" s="117">
        <f t="shared" si="6"/>
        <v>0</v>
      </c>
      <c r="L18" s="76"/>
      <c r="M18" s="76"/>
      <c r="N18" s="118">
        <f t="shared" si="7"/>
        <v>0</v>
      </c>
      <c r="O18" s="117" t="e">
        <f t="shared" si="8"/>
        <v>#DIV/0!</v>
      </c>
      <c r="P18" s="76">
        <v>4</v>
      </c>
      <c r="Q18" s="76">
        <v>4</v>
      </c>
      <c r="R18" s="118">
        <f t="shared" si="9"/>
        <v>0</v>
      </c>
      <c r="S18" s="117">
        <f t="shared" si="10"/>
        <v>0</v>
      </c>
      <c r="T18" s="76">
        <v>2</v>
      </c>
      <c r="U18" s="76">
        <v>1</v>
      </c>
      <c r="V18" s="118">
        <f t="shared" si="11"/>
        <v>-1</v>
      </c>
      <c r="W18" s="117">
        <f t="shared" si="12"/>
        <v>-0.5</v>
      </c>
      <c r="X18" s="118">
        <f t="shared" si="2"/>
        <v>12</v>
      </c>
      <c r="Y18" s="118">
        <f t="shared" si="2"/>
        <v>10</v>
      </c>
      <c r="Z18" s="118">
        <f t="shared" si="3"/>
        <v>-2</v>
      </c>
      <c r="AA18" s="119">
        <f t="shared" si="4"/>
        <v>-0.16666666666666666</v>
      </c>
    </row>
    <row r="19" spans="1:27" s="10" customFormat="1" ht="15">
      <c r="A19" s="186" t="s">
        <v>126</v>
      </c>
      <c r="B19" s="188" t="s">
        <v>129</v>
      </c>
      <c r="C19" s="102">
        <f>Y19/Y23</f>
        <v>0.11284046692607004</v>
      </c>
      <c r="D19" s="76">
        <v>76</v>
      </c>
      <c r="E19" s="76">
        <v>75</v>
      </c>
      <c r="F19" s="116">
        <f t="shared" si="0"/>
        <v>-1</v>
      </c>
      <c r="G19" s="117">
        <f t="shared" si="1"/>
        <v>-1.3157894736842105E-2</v>
      </c>
      <c r="H19" s="76">
        <v>23</v>
      </c>
      <c r="I19" s="76">
        <v>19</v>
      </c>
      <c r="J19" s="118">
        <f t="shared" si="5"/>
        <v>-4</v>
      </c>
      <c r="K19" s="117">
        <f t="shared" si="6"/>
        <v>-0.17391304347826086</v>
      </c>
      <c r="L19" s="76">
        <v>3</v>
      </c>
      <c r="M19" s="76">
        <v>3</v>
      </c>
      <c r="N19" s="118">
        <f t="shared" si="7"/>
        <v>0</v>
      </c>
      <c r="O19" s="117">
        <f t="shared" si="8"/>
        <v>0</v>
      </c>
      <c r="P19" s="76">
        <v>24</v>
      </c>
      <c r="Q19" s="76">
        <v>23</v>
      </c>
      <c r="R19" s="118">
        <f t="shared" si="9"/>
        <v>-1</v>
      </c>
      <c r="S19" s="117">
        <f t="shared" si="10"/>
        <v>-4.1666666666666664E-2</v>
      </c>
      <c r="T19" s="76">
        <v>25</v>
      </c>
      <c r="U19" s="76">
        <v>25</v>
      </c>
      <c r="V19" s="118">
        <f t="shared" si="11"/>
        <v>0</v>
      </c>
      <c r="W19" s="117">
        <f t="shared" si="12"/>
        <v>0</v>
      </c>
      <c r="X19" s="118">
        <f t="shared" si="2"/>
        <v>151</v>
      </c>
      <c r="Y19" s="118">
        <f t="shared" si="2"/>
        <v>145</v>
      </c>
      <c r="Z19" s="118">
        <f t="shared" si="3"/>
        <v>-6</v>
      </c>
      <c r="AA19" s="119">
        <f t="shared" si="4"/>
        <v>-3.9735099337748346E-2</v>
      </c>
    </row>
    <row r="20" spans="1:27" s="10" customFormat="1" ht="15">
      <c r="A20" s="186" t="s">
        <v>127</v>
      </c>
      <c r="B20" s="188" t="s">
        <v>128</v>
      </c>
      <c r="C20" s="102">
        <f>Y20/Y23</f>
        <v>3.6575875486381325E-2</v>
      </c>
      <c r="D20" s="76">
        <v>18</v>
      </c>
      <c r="E20" s="76">
        <v>18</v>
      </c>
      <c r="F20" s="116">
        <f t="shared" si="0"/>
        <v>0</v>
      </c>
      <c r="G20" s="117">
        <f t="shared" si="1"/>
        <v>0</v>
      </c>
      <c r="H20" s="76">
        <v>7</v>
      </c>
      <c r="I20" s="76">
        <v>5</v>
      </c>
      <c r="J20" s="118">
        <f t="shared" si="5"/>
        <v>-2</v>
      </c>
      <c r="K20" s="117">
        <f t="shared" si="6"/>
        <v>-0.2857142857142857</v>
      </c>
      <c r="L20" s="76">
        <v>1</v>
      </c>
      <c r="M20" s="76">
        <v>1</v>
      </c>
      <c r="N20" s="118">
        <f t="shared" si="7"/>
        <v>0</v>
      </c>
      <c r="O20" s="117">
        <f t="shared" si="8"/>
        <v>0</v>
      </c>
      <c r="P20" s="76">
        <v>15</v>
      </c>
      <c r="Q20" s="76">
        <v>16</v>
      </c>
      <c r="R20" s="118">
        <f t="shared" si="9"/>
        <v>1</v>
      </c>
      <c r="S20" s="117">
        <f t="shared" si="10"/>
        <v>6.6666666666666666E-2</v>
      </c>
      <c r="T20" s="76">
        <v>9</v>
      </c>
      <c r="U20" s="76">
        <v>7</v>
      </c>
      <c r="V20" s="118">
        <f t="shared" si="11"/>
        <v>-2</v>
      </c>
      <c r="W20" s="117">
        <f t="shared" si="12"/>
        <v>-0.22222222222222221</v>
      </c>
      <c r="X20" s="118">
        <f t="shared" si="2"/>
        <v>50</v>
      </c>
      <c r="Y20" s="118">
        <f t="shared" si="2"/>
        <v>47</v>
      </c>
      <c r="Z20" s="118">
        <f t="shared" si="3"/>
        <v>-3</v>
      </c>
      <c r="AA20" s="119">
        <f t="shared" si="4"/>
        <v>-0.06</v>
      </c>
    </row>
    <row r="21" spans="1:27" s="10" customFormat="1" ht="15">
      <c r="A21" s="60"/>
      <c r="B21" s="103" t="s">
        <v>28</v>
      </c>
      <c r="C21" s="102">
        <f>Y21/Y23</f>
        <v>0.12607003891050583</v>
      </c>
      <c r="D21" s="76">
        <v>81</v>
      </c>
      <c r="E21" s="76">
        <v>80</v>
      </c>
      <c r="F21" s="116">
        <f t="shared" si="0"/>
        <v>-1</v>
      </c>
      <c r="G21" s="117">
        <f t="shared" si="1"/>
        <v>-1.2345679012345678E-2</v>
      </c>
      <c r="H21" s="76">
        <v>17</v>
      </c>
      <c r="I21" s="76">
        <v>19</v>
      </c>
      <c r="J21" s="118">
        <f t="shared" si="5"/>
        <v>2</v>
      </c>
      <c r="K21" s="117">
        <f t="shared" si="6"/>
        <v>0.11764705882352941</v>
      </c>
      <c r="L21" s="76">
        <v>2</v>
      </c>
      <c r="M21" s="76">
        <v>5</v>
      </c>
      <c r="N21" s="118">
        <f t="shared" si="7"/>
        <v>3</v>
      </c>
      <c r="O21" s="117">
        <f t="shared" si="8"/>
        <v>1.5</v>
      </c>
      <c r="P21" s="76">
        <v>46</v>
      </c>
      <c r="Q21" s="76">
        <v>46</v>
      </c>
      <c r="R21" s="118">
        <f t="shared" si="9"/>
        <v>0</v>
      </c>
      <c r="S21" s="117">
        <f t="shared" si="10"/>
        <v>0</v>
      </c>
      <c r="T21" s="76">
        <v>13</v>
      </c>
      <c r="U21" s="76">
        <v>12</v>
      </c>
      <c r="V21" s="118">
        <f t="shared" si="11"/>
        <v>-1</v>
      </c>
      <c r="W21" s="117">
        <f t="shared" si="12"/>
        <v>-7.6923076923076927E-2</v>
      </c>
      <c r="X21" s="118">
        <f t="shared" si="2"/>
        <v>159</v>
      </c>
      <c r="Y21" s="118">
        <f t="shared" si="2"/>
        <v>162</v>
      </c>
      <c r="Z21" s="118">
        <f t="shared" si="3"/>
        <v>3</v>
      </c>
      <c r="AA21" s="119">
        <f t="shared" si="4"/>
        <v>1.8867924528301886E-2</v>
      </c>
    </row>
    <row r="22" spans="1:27" s="10" customFormat="1" ht="15">
      <c r="A22" s="59" t="s">
        <v>12</v>
      </c>
      <c r="B22" s="104" t="s">
        <v>13</v>
      </c>
      <c r="C22" s="128">
        <f>Y22/Y23</f>
        <v>0.16498054474708171</v>
      </c>
      <c r="D22" s="183">
        <v>56</v>
      </c>
      <c r="E22" s="183">
        <v>54</v>
      </c>
      <c r="F22" s="169">
        <f t="shared" si="0"/>
        <v>-2</v>
      </c>
      <c r="G22" s="162">
        <f t="shared" si="1"/>
        <v>-3.5714285714285712E-2</v>
      </c>
      <c r="H22" s="183">
        <v>35</v>
      </c>
      <c r="I22" s="183">
        <v>33</v>
      </c>
      <c r="J22" s="163">
        <f t="shared" si="5"/>
        <v>-2</v>
      </c>
      <c r="K22" s="162">
        <f t="shared" si="6"/>
        <v>-5.7142857142857141E-2</v>
      </c>
      <c r="L22" s="183">
        <v>6</v>
      </c>
      <c r="M22" s="183">
        <v>3</v>
      </c>
      <c r="N22" s="163">
        <f t="shared" si="7"/>
        <v>-3</v>
      </c>
      <c r="O22" s="162">
        <f t="shared" si="8"/>
        <v>-0.5</v>
      </c>
      <c r="P22" s="183">
        <v>46</v>
      </c>
      <c r="Q22" s="183">
        <v>47</v>
      </c>
      <c r="R22" s="163">
        <f t="shared" si="9"/>
        <v>1</v>
      </c>
      <c r="S22" s="162">
        <f t="shared" si="10"/>
        <v>2.1739130434782608E-2</v>
      </c>
      <c r="T22" s="183">
        <v>82</v>
      </c>
      <c r="U22" s="183">
        <v>75</v>
      </c>
      <c r="V22" s="163">
        <f t="shared" si="11"/>
        <v>-7</v>
      </c>
      <c r="W22" s="162">
        <f t="shared" si="12"/>
        <v>-8.5365853658536592E-2</v>
      </c>
      <c r="X22" s="163">
        <f t="shared" si="2"/>
        <v>225</v>
      </c>
      <c r="Y22" s="118">
        <f t="shared" si="2"/>
        <v>212</v>
      </c>
      <c r="Z22" s="118">
        <f t="shared" si="3"/>
        <v>-13</v>
      </c>
      <c r="AA22" s="119">
        <f t="shared" si="4"/>
        <v>-5.7777777777777775E-2</v>
      </c>
    </row>
    <row r="23" spans="1:27" s="10" customFormat="1" ht="13.5" thickBot="1">
      <c r="A23" s="61"/>
      <c r="B23" s="62" t="s">
        <v>14</v>
      </c>
      <c r="C23" s="63">
        <f>Y23/Y23</f>
        <v>1</v>
      </c>
      <c r="D23" s="110">
        <f>SUM(D7:D22)</f>
        <v>537</v>
      </c>
      <c r="E23" s="110">
        <f>SUM(E7:E22)</f>
        <v>524</v>
      </c>
      <c r="F23" s="111">
        <f t="shared" si="0"/>
        <v>-13</v>
      </c>
      <c r="G23" s="112">
        <f t="shared" si="1"/>
        <v>-2.4208566108007448E-2</v>
      </c>
      <c r="H23" s="110">
        <f>SUM(H7:H22)</f>
        <v>204</v>
      </c>
      <c r="I23" s="110">
        <f>SUM(I7:I22)</f>
        <v>192</v>
      </c>
      <c r="J23" s="111">
        <f>I23-H23</f>
        <v>-12</v>
      </c>
      <c r="K23" s="113">
        <f>J23/H23</f>
        <v>-5.8823529411764705E-2</v>
      </c>
      <c r="L23" s="110">
        <f>SUM(L7:L22)</f>
        <v>52</v>
      </c>
      <c r="M23" s="110">
        <f>SUM(M7:M22)</f>
        <v>49</v>
      </c>
      <c r="N23" s="111">
        <f t="shared" si="7"/>
        <v>-3</v>
      </c>
      <c r="O23" s="113">
        <f>N23/L23</f>
        <v>-5.7692307692307696E-2</v>
      </c>
      <c r="P23" s="110">
        <f>SUM(P7:P22)</f>
        <v>310</v>
      </c>
      <c r="Q23" s="110">
        <f>SUM(Q7:Q22)</f>
        <v>309</v>
      </c>
      <c r="R23" s="111">
        <f>Q23-P23</f>
        <v>-1</v>
      </c>
      <c r="S23" s="113">
        <f>R23/P23</f>
        <v>-3.2258064516129032E-3</v>
      </c>
      <c r="T23" s="110">
        <f>SUM(T7:T22)</f>
        <v>226</v>
      </c>
      <c r="U23" s="110">
        <f>SUM(U7:U22)</f>
        <v>211</v>
      </c>
      <c r="V23" s="111">
        <f>U23-T23</f>
        <v>-15</v>
      </c>
      <c r="W23" s="113">
        <f>V23/T23</f>
        <v>-6.637168141592921E-2</v>
      </c>
      <c r="X23" s="114">
        <f>SUM(X7:X22)</f>
        <v>1329</v>
      </c>
      <c r="Y23" s="114">
        <f t="shared" si="2"/>
        <v>1285</v>
      </c>
      <c r="Z23" s="114">
        <f>Y23-X23</f>
        <v>-44</v>
      </c>
      <c r="AA23" s="115">
        <f>Z23/X23</f>
        <v>-3.3107599699021821E-2</v>
      </c>
    </row>
    <row r="24" spans="1:27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7">
      <c r="A25" s="5"/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8"/>
      <c r="X25" s="4"/>
      <c r="Y25" s="4"/>
      <c r="Z25" s="4"/>
    </row>
    <row r="26" spans="1:27">
      <c r="D26" s="1"/>
    </row>
    <row r="27" spans="1:27">
      <c r="D27" s="1"/>
    </row>
    <row r="28" spans="1:27">
      <c r="D28" s="1"/>
    </row>
  </sheetData>
  <mergeCells count="15">
    <mergeCell ref="X4:AA4"/>
    <mergeCell ref="D4:W4"/>
    <mergeCell ref="T5:W5"/>
    <mergeCell ref="A24:Z24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8"/>
  <sheetViews>
    <sheetView topLeftCell="A3" workbookViewId="0">
      <selection activeCell="E19" sqref="E19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98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140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2.75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>
      <c r="B6" s="68"/>
      <c r="C6" s="228" t="s">
        <v>63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  <c r="AD6" s="8" t="s">
        <v>42</v>
      </c>
    </row>
    <row r="7" spans="2:30" s="8" customFormat="1">
      <c r="B7" s="67" t="s">
        <v>64</v>
      </c>
      <c r="C7" s="230" t="s">
        <v>52</v>
      </c>
      <c r="D7" s="230"/>
      <c r="E7" s="230" t="s">
        <v>53</v>
      </c>
      <c r="F7" s="230"/>
      <c r="G7" s="230" t="s">
        <v>54</v>
      </c>
      <c r="H7" s="230"/>
      <c r="I7" s="230" t="s">
        <v>55</v>
      </c>
      <c r="J7" s="230"/>
      <c r="K7" s="230" t="s">
        <v>56</v>
      </c>
      <c r="L7" s="230"/>
      <c r="M7" s="230" t="s">
        <v>19</v>
      </c>
      <c r="N7" s="231"/>
      <c r="AD7" s="8" t="s">
        <v>35</v>
      </c>
    </row>
    <row r="8" spans="2:30" s="8" customFormat="1">
      <c r="B8" s="68"/>
      <c r="C8" s="184" t="s">
        <v>34</v>
      </c>
      <c r="D8" s="184" t="s">
        <v>23</v>
      </c>
      <c r="E8" s="184" t="s">
        <v>34</v>
      </c>
      <c r="F8" s="184" t="s">
        <v>23</v>
      </c>
      <c r="G8" s="184" t="s">
        <v>34</v>
      </c>
      <c r="H8" s="184" t="s">
        <v>23</v>
      </c>
      <c r="I8" s="184" t="s">
        <v>34</v>
      </c>
      <c r="J8" s="184" t="s">
        <v>23</v>
      </c>
      <c r="K8" s="184" t="s">
        <v>34</v>
      </c>
      <c r="L8" s="184" t="s">
        <v>23</v>
      </c>
      <c r="M8" s="184" t="s">
        <v>34</v>
      </c>
      <c r="N8" s="69" t="s">
        <v>23</v>
      </c>
      <c r="AD8" s="28" t="s">
        <v>38</v>
      </c>
    </row>
    <row r="9" spans="2:30" s="8" customFormat="1">
      <c r="B9" s="185" t="s">
        <v>103</v>
      </c>
      <c r="C9" s="76">
        <v>6</v>
      </c>
      <c r="D9" s="50">
        <f>C9/C17</f>
        <v>1.1450381679389313E-2</v>
      </c>
      <c r="E9" s="76"/>
      <c r="F9" s="50"/>
      <c r="G9" s="76"/>
      <c r="H9" s="50"/>
      <c r="I9" s="76">
        <v>7</v>
      </c>
      <c r="J9" s="50">
        <f>I9/I17</f>
        <v>2.2653721682847898E-2</v>
      </c>
      <c r="K9" s="76">
        <v>2</v>
      </c>
      <c r="L9" s="50">
        <f>K9/K17</f>
        <v>9.4786729857819912E-3</v>
      </c>
      <c r="M9" s="51">
        <f t="shared" ref="M9:M16" si="0">C9+E9+G9+I9+K9</f>
        <v>15</v>
      </c>
      <c r="N9" s="45">
        <f>M9/M17</f>
        <v>1.1673151750972763E-2</v>
      </c>
      <c r="AD9" s="28"/>
    </row>
    <row r="10" spans="2:30" s="8" customFormat="1">
      <c r="B10" s="168" t="s">
        <v>57</v>
      </c>
      <c r="C10" s="76">
        <v>13</v>
      </c>
      <c r="D10" s="50">
        <f>C10/C17</f>
        <v>2.4809160305343511E-2</v>
      </c>
      <c r="E10" s="76">
        <v>12</v>
      </c>
      <c r="F10" s="50">
        <f>E10/E17</f>
        <v>6.25E-2</v>
      </c>
      <c r="G10" s="76">
        <v>3</v>
      </c>
      <c r="H10" s="50">
        <f>G10/G17</f>
        <v>6.1224489795918366E-2</v>
      </c>
      <c r="I10" s="76">
        <v>9</v>
      </c>
      <c r="J10" s="50">
        <f>I10/I17</f>
        <v>2.9126213592233011E-2</v>
      </c>
      <c r="K10" s="76">
        <v>2</v>
      </c>
      <c r="L10" s="50">
        <f>K10/K17</f>
        <v>9.4786729857819912E-3</v>
      </c>
      <c r="M10" s="51">
        <f t="shared" si="0"/>
        <v>39</v>
      </c>
      <c r="N10" s="45">
        <f>M10/M17</f>
        <v>3.0350194552529183E-2</v>
      </c>
      <c r="AD10" s="8" t="s">
        <v>39</v>
      </c>
    </row>
    <row r="11" spans="2:30" s="8" customFormat="1">
      <c r="B11" s="168" t="s">
        <v>58</v>
      </c>
      <c r="C11" s="76">
        <v>2</v>
      </c>
      <c r="D11" s="50">
        <f>C11/C17</f>
        <v>3.8167938931297708E-3</v>
      </c>
      <c r="E11" s="76">
        <v>4</v>
      </c>
      <c r="F11" s="50">
        <f>E11/E17</f>
        <v>2.0833333333333332E-2</v>
      </c>
      <c r="G11" s="76">
        <v>1</v>
      </c>
      <c r="H11" s="50">
        <f>G11/G17</f>
        <v>2.0408163265306121E-2</v>
      </c>
      <c r="I11" s="76">
        <v>1</v>
      </c>
      <c r="J11" s="50">
        <f>I11/I17</f>
        <v>3.2362459546925568E-3</v>
      </c>
      <c r="K11" s="76">
        <v>1</v>
      </c>
      <c r="L11" s="50">
        <f>K11/K17</f>
        <v>4.7393364928909956E-3</v>
      </c>
      <c r="M11" s="51">
        <f t="shared" si="0"/>
        <v>9</v>
      </c>
      <c r="N11" s="45">
        <f>M11/M17</f>
        <v>7.0038910505836579E-3</v>
      </c>
    </row>
    <row r="12" spans="2:30" s="8" customFormat="1">
      <c r="B12" s="168" t="s">
        <v>59</v>
      </c>
      <c r="C12" s="76">
        <v>469</v>
      </c>
      <c r="D12" s="50">
        <f>C12/C17</f>
        <v>0.89503816793893132</v>
      </c>
      <c r="E12" s="76">
        <v>151</v>
      </c>
      <c r="F12" s="50">
        <f>E12/E17</f>
        <v>0.78645833333333337</v>
      </c>
      <c r="G12" s="76">
        <v>40</v>
      </c>
      <c r="H12" s="50">
        <f>G12/G17</f>
        <v>0.81632653061224492</v>
      </c>
      <c r="I12" s="76">
        <v>255</v>
      </c>
      <c r="J12" s="50">
        <f>I12/I17</f>
        <v>0.82524271844660191</v>
      </c>
      <c r="K12" s="76">
        <v>129</v>
      </c>
      <c r="L12" s="50">
        <f>K12/K17</f>
        <v>0.61137440758293837</v>
      </c>
      <c r="M12" s="51">
        <f t="shared" si="0"/>
        <v>1044</v>
      </c>
      <c r="N12" s="45">
        <f>M12/M17</f>
        <v>0.81245136186770428</v>
      </c>
      <c r="AD12" s="8" t="s">
        <v>40</v>
      </c>
    </row>
    <row r="13" spans="2:30" s="8" customFormat="1">
      <c r="B13" s="168" t="s">
        <v>104</v>
      </c>
      <c r="C13" s="76"/>
      <c r="D13" s="50">
        <f>C13/C17</f>
        <v>0</v>
      </c>
      <c r="E13" s="76">
        <v>1</v>
      </c>
      <c r="F13" s="50"/>
      <c r="G13" s="76"/>
      <c r="H13" s="50"/>
      <c r="I13" s="76">
        <v>3</v>
      </c>
      <c r="J13" s="50">
        <f>I13/I17</f>
        <v>9.7087378640776691E-3</v>
      </c>
      <c r="K13" s="76"/>
      <c r="L13" s="50">
        <f>K13/K17</f>
        <v>0</v>
      </c>
      <c r="M13" s="51">
        <f t="shared" si="0"/>
        <v>4</v>
      </c>
      <c r="N13" s="45">
        <f>M13/M17</f>
        <v>3.1128404669260703E-3</v>
      </c>
    </row>
    <row r="14" spans="2:30" s="8" customFormat="1">
      <c r="B14" s="168" t="s">
        <v>60</v>
      </c>
      <c r="C14" s="76">
        <v>20</v>
      </c>
      <c r="D14" s="50">
        <f>C14/C17</f>
        <v>3.8167938931297711E-2</v>
      </c>
      <c r="E14" s="76">
        <v>18</v>
      </c>
      <c r="F14" s="50">
        <f>E14/E17</f>
        <v>9.375E-2</v>
      </c>
      <c r="G14" s="76">
        <v>5</v>
      </c>
      <c r="H14" s="50">
        <f>G14/G17</f>
        <v>0.10204081632653061</v>
      </c>
      <c r="I14" s="76">
        <v>11</v>
      </c>
      <c r="J14" s="50">
        <f>I14/I17</f>
        <v>3.5598705501618123E-2</v>
      </c>
      <c r="K14" s="76">
        <v>8</v>
      </c>
      <c r="L14" s="50">
        <f>K14/K17</f>
        <v>3.7914691943127965E-2</v>
      </c>
      <c r="M14" s="51">
        <f t="shared" si="0"/>
        <v>62</v>
      </c>
      <c r="N14" s="45">
        <f>M14/M17</f>
        <v>4.8249027237354088E-2</v>
      </c>
      <c r="AD14" s="8" t="s">
        <v>41</v>
      </c>
    </row>
    <row r="15" spans="2:30" s="8" customFormat="1">
      <c r="B15" s="168" t="s">
        <v>61</v>
      </c>
      <c r="C15" s="76">
        <v>8</v>
      </c>
      <c r="D15" s="50">
        <f>C15/C17</f>
        <v>1.5267175572519083E-2</v>
      </c>
      <c r="E15" s="76">
        <v>4</v>
      </c>
      <c r="F15" s="50">
        <f>E15/E17</f>
        <v>2.0833333333333332E-2</v>
      </c>
      <c r="G15" s="76"/>
      <c r="H15" s="50"/>
      <c r="I15" s="76">
        <v>21</v>
      </c>
      <c r="J15" s="50">
        <f>I15/I17</f>
        <v>6.7961165048543687E-2</v>
      </c>
      <c r="K15" s="76">
        <v>65</v>
      </c>
      <c r="L15" s="50">
        <f>K15/K17</f>
        <v>0.30805687203791471</v>
      </c>
      <c r="M15" s="51">
        <f t="shared" si="0"/>
        <v>98</v>
      </c>
      <c r="N15" s="45">
        <f>M15/M17</f>
        <v>7.6264591439688723E-2</v>
      </c>
    </row>
    <row r="16" spans="2:30" s="8" customFormat="1">
      <c r="B16" s="168" t="s">
        <v>62</v>
      </c>
      <c r="C16" s="76">
        <v>6</v>
      </c>
      <c r="D16" s="50">
        <f>C16/C17</f>
        <v>1.1450381679389313E-2</v>
      </c>
      <c r="E16" s="76">
        <v>2</v>
      </c>
      <c r="F16" s="50">
        <f>E16/E17</f>
        <v>1.0416666666666666E-2</v>
      </c>
      <c r="G16" s="76"/>
      <c r="H16" s="50"/>
      <c r="I16" s="76">
        <v>2</v>
      </c>
      <c r="J16" s="50">
        <f>I16/I17</f>
        <v>6.4724919093851136E-3</v>
      </c>
      <c r="K16" s="76">
        <v>4</v>
      </c>
      <c r="L16" s="50">
        <f>K16/K17</f>
        <v>1.8957345971563982E-2</v>
      </c>
      <c r="M16" s="51">
        <f t="shared" si="0"/>
        <v>14</v>
      </c>
      <c r="N16" s="45">
        <f>M16/M17</f>
        <v>1.0894941634241245E-2</v>
      </c>
    </row>
    <row r="17" spans="2:14" s="40" customFormat="1" ht="15.75" thickBot="1">
      <c r="B17" s="70" t="s">
        <v>14</v>
      </c>
      <c r="C17" s="71">
        <f>SUM(C9:C16)</f>
        <v>524</v>
      </c>
      <c r="D17" s="72">
        <f>C17/C17</f>
        <v>1</v>
      </c>
      <c r="E17" s="71">
        <f>SUM(E9:E16)</f>
        <v>192</v>
      </c>
      <c r="F17" s="72">
        <f>E17/E17</f>
        <v>1</v>
      </c>
      <c r="G17" s="71">
        <f>SUM(G9:G16)</f>
        <v>49</v>
      </c>
      <c r="H17" s="72">
        <f>G17/G17</f>
        <v>1</v>
      </c>
      <c r="I17" s="71">
        <f>SUM(I9:I16)</f>
        <v>309</v>
      </c>
      <c r="J17" s="72">
        <f>I17/I17</f>
        <v>1</v>
      </c>
      <c r="K17" s="71">
        <f>SUM(K9:K16)</f>
        <v>211</v>
      </c>
      <c r="L17" s="72">
        <f>K17/K17</f>
        <v>1</v>
      </c>
      <c r="M17" s="71">
        <f>SUM(M9:M16)</f>
        <v>1285</v>
      </c>
      <c r="N17" s="73">
        <f>M17/M17</f>
        <v>1</v>
      </c>
    </row>
    <row r="18" spans="2:14" ht="23.25" customHeight="1">
      <c r="B18" s="64"/>
    </row>
  </sheetData>
  <mergeCells count="7">
    <mergeCell ref="C6:N6"/>
    <mergeCell ref="C7:D7"/>
    <mergeCell ref="E7:F7"/>
    <mergeCell ref="M7:N7"/>
    <mergeCell ref="G7:H7"/>
    <mergeCell ref="I7:J7"/>
    <mergeCell ref="K7:L7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Normal="100" workbookViewId="0">
      <selection activeCell="Q11" sqref="Q11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2" t="s">
        <v>99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3" t="s">
        <v>142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Y3" s="37"/>
      <c r="Z3" s="37"/>
      <c r="AA3" s="37"/>
      <c r="AB3" s="37"/>
      <c r="AC3" s="37"/>
    </row>
    <row r="4" spans="1:29">
      <c r="B4" s="52"/>
      <c r="C4" s="236" t="s">
        <v>52</v>
      </c>
      <c r="D4" s="236"/>
      <c r="E4" s="236" t="s">
        <v>53</v>
      </c>
      <c r="F4" s="236"/>
      <c r="G4" s="236" t="s">
        <v>54</v>
      </c>
      <c r="H4" s="236"/>
      <c r="I4" s="236" t="s">
        <v>55</v>
      </c>
      <c r="J4" s="236"/>
      <c r="K4" s="236" t="s">
        <v>56</v>
      </c>
      <c r="L4" s="236"/>
      <c r="M4" s="236" t="s">
        <v>19</v>
      </c>
      <c r="N4" s="237"/>
    </row>
    <row r="5" spans="1:29">
      <c r="B5" s="52"/>
      <c r="C5" s="196" t="s">
        <v>65</v>
      </c>
      <c r="D5" s="196" t="s">
        <v>23</v>
      </c>
      <c r="E5" s="196" t="s">
        <v>65</v>
      </c>
      <c r="F5" s="196" t="s">
        <v>23</v>
      </c>
      <c r="G5" s="196" t="s">
        <v>65</v>
      </c>
      <c r="H5" s="196" t="s">
        <v>23</v>
      </c>
      <c r="I5" s="196" t="s">
        <v>65</v>
      </c>
      <c r="J5" s="196" t="s">
        <v>23</v>
      </c>
      <c r="K5" s="196" t="s">
        <v>65</v>
      </c>
      <c r="L5" s="196" t="s">
        <v>23</v>
      </c>
      <c r="M5" s="196" t="s">
        <v>65</v>
      </c>
      <c r="N5" s="197" t="s">
        <v>23</v>
      </c>
    </row>
    <row r="6" spans="1:29">
      <c r="A6" s="42"/>
      <c r="B6" s="168" t="s">
        <v>105</v>
      </c>
      <c r="C6" s="76">
        <v>1</v>
      </c>
      <c r="D6" s="46">
        <f>C6/$C$19</f>
        <v>0.05</v>
      </c>
      <c r="E6" s="76">
        <v>4</v>
      </c>
      <c r="F6" s="46">
        <f t="shared" ref="F6:F13" si="0">E6/$E$19</f>
        <v>0.22222222222222221</v>
      </c>
      <c r="G6" s="76">
        <v>1</v>
      </c>
      <c r="H6" s="46">
        <f>G6/$G$19</f>
        <v>0.2</v>
      </c>
      <c r="I6" s="76"/>
      <c r="J6" s="46"/>
      <c r="K6" s="76">
        <v>2</v>
      </c>
      <c r="L6" s="46">
        <f t="shared" ref="L6:L11" si="1">K6/$K$19</f>
        <v>0.25</v>
      </c>
      <c r="M6" s="166">
        <f>SUM(C6,E6,G6,I6,K6)</f>
        <v>8</v>
      </c>
      <c r="N6" s="53">
        <f t="shared" ref="N6:N18" si="2">M6/$M$19</f>
        <v>0.12903225806451613</v>
      </c>
      <c r="O6" s="13"/>
      <c r="P6" s="42"/>
    </row>
    <row r="7" spans="1:29">
      <c r="A7" s="42"/>
      <c r="B7" s="168" t="s">
        <v>106</v>
      </c>
      <c r="C7" s="76">
        <v>1</v>
      </c>
      <c r="D7" s="46">
        <f>C7/$C$19</f>
        <v>0.05</v>
      </c>
      <c r="E7" s="76"/>
      <c r="F7" s="46"/>
      <c r="G7" s="76"/>
      <c r="H7" s="46"/>
      <c r="I7" s="76"/>
      <c r="J7" s="46"/>
      <c r="K7" s="76"/>
      <c r="L7" s="46"/>
      <c r="M7" s="166">
        <f t="shared" ref="M7:M18" si="3">SUM(C7,E7,G7,I7,K7)</f>
        <v>1</v>
      </c>
      <c r="N7" s="53">
        <f t="shared" si="2"/>
        <v>1.6129032258064516E-2</v>
      </c>
      <c r="O7" s="13"/>
      <c r="P7" s="42"/>
    </row>
    <row r="8" spans="1:29">
      <c r="A8" s="42"/>
      <c r="B8" s="168" t="s">
        <v>107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si="1"/>
        <v>0.125</v>
      </c>
      <c r="M8" s="166">
        <f t="shared" si="3"/>
        <v>1</v>
      </c>
      <c r="N8" s="53">
        <f t="shared" si="2"/>
        <v>1.6129032258064516E-2</v>
      </c>
      <c r="O8" s="13"/>
      <c r="P8" s="42"/>
    </row>
    <row r="9" spans="1:29">
      <c r="A9" s="42"/>
      <c r="B9" s="168" t="s">
        <v>124</v>
      </c>
      <c r="C9" s="76">
        <v>1</v>
      </c>
      <c r="D9" s="46">
        <f>C9/$C$19</f>
        <v>0.05</v>
      </c>
      <c r="E9" s="76"/>
      <c r="F9" s="46"/>
      <c r="G9" s="76"/>
      <c r="H9" s="46"/>
      <c r="I9" s="76"/>
      <c r="J9" s="46"/>
      <c r="K9" s="76"/>
      <c r="L9" s="46"/>
      <c r="M9" s="166">
        <f t="shared" si="3"/>
        <v>1</v>
      </c>
      <c r="N9" s="53">
        <f t="shared" si="2"/>
        <v>1.6129032258064516E-2</v>
      </c>
      <c r="O9" s="13"/>
      <c r="P9" s="42"/>
    </row>
    <row r="10" spans="1:29">
      <c r="A10" s="42"/>
      <c r="B10" s="168" t="s">
        <v>108</v>
      </c>
      <c r="C10" s="76">
        <v>1</v>
      </c>
      <c r="D10" s="46">
        <f>C10/$C$19</f>
        <v>0.05</v>
      </c>
      <c r="E10" s="76">
        <v>2</v>
      </c>
      <c r="F10" s="46">
        <f t="shared" si="0"/>
        <v>0.1111111111111111</v>
      </c>
      <c r="G10" s="76">
        <v>1</v>
      </c>
      <c r="H10" s="46">
        <f t="shared" ref="H8:H10" si="4">G10/$G$19</f>
        <v>0.2</v>
      </c>
      <c r="I10" s="76"/>
      <c r="J10" s="46"/>
      <c r="K10" s="76"/>
      <c r="L10" s="46"/>
      <c r="M10" s="166">
        <f t="shared" si="3"/>
        <v>4</v>
      </c>
      <c r="N10" s="53">
        <f t="shared" si="2"/>
        <v>6.4516129032258063E-2</v>
      </c>
      <c r="O10" s="13"/>
      <c r="P10" s="42"/>
    </row>
    <row r="11" spans="1:29">
      <c r="A11" s="42"/>
      <c r="B11" s="168" t="s">
        <v>109</v>
      </c>
      <c r="C11" s="76">
        <v>11</v>
      </c>
      <c r="D11" s="46">
        <f>C11/$C$19</f>
        <v>0.55000000000000004</v>
      </c>
      <c r="E11" s="76">
        <v>7</v>
      </c>
      <c r="F11" s="46">
        <f t="shared" si="0"/>
        <v>0.3888888888888889</v>
      </c>
      <c r="G11" s="76"/>
      <c r="H11" s="46"/>
      <c r="I11" s="76">
        <v>5</v>
      </c>
      <c r="J11" s="46">
        <f t="shared" ref="J8:J11" si="5">I11/$I$19</f>
        <v>0.45454545454545453</v>
      </c>
      <c r="K11" s="76">
        <v>4</v>
      </c>
      <c r="L11" s="46">
        <f t="shared" si="1"/>
        <v>0.5</v>
      </c>
      <c r="M11" s="166">
        <f t="shared" si="3"/>
        <v>27</v>
      </c>
      <c r="N11" s="53">
        <f t="shared" si="2"/>
        <v>0.43548387096774194</v>
      </c>
      <c r="O11" s="13"/>
      <c r="P11" s="42"/>
    </row>
    <row r="12" spans="1:29">
      <c r="A12" s="42"/>
      <c r="B12" s="168" t="s">
        <v>110</v>
      </c>
      <c r="C12" s="76">
        <v>1</v>
      </c>
      <c r="D12" s="46">
        <f>C12/$C$19</f>
        <v>0.05</v>
      </c>
      <c r="E12" s="76"/>
      <c r="F12" s="46"/>
      <c r="G12" s="76"/>
      <c r="H12" s="46"/>
      <c r="I12" s="76"/>
      <c r="J12" s="46"/>
      <c r="K12" s="76">
        <v>1</v>
      </c>
      <c r="L12" s="46">
        <f>K12/$K$19</f>
        <v>0.125</v>
      </c>
      <c r="M12" s="166">
        <f t="shared" si="3"/>
        <v>2</v>
      </c>
      <c r="N12" s="53">
        <f t="shared" si="2"/>
        <v>3.2258064516129031E-2</v>
      </c>
      <c r="O12" s="13"/>
      <c r="P12" s="42"/>
    </row>
    <row r="13" spans="1:29">
      <c r="A13" s="42"/>
      <c r="B13" s="168" t="s">
        <v>141</v>
      </c>
      <c r="C13" s="76"/>
      <c r="D13" s="46"/>
      <c r="E13" s="76">
        <v>1</v>
      </c>
      <c r="F13" s="46">
        <f t="shared" si="0"/>
        <v>5.5555555555555552E-2</v>
      </c>
      <c r="G13" s="76"/>
      <c r="H13" s="46"/>
      <c r="I13" s="76"/>
      <c r="J13" s="46"/>
      <c r="K13" s="76"/>
      <c r="L13" s="46"/>
      <c r="M13" s="166">
        <f t="shared" si="3"/>
        <v>1</v>
      </c>
      <c r="N13" s="53">
        <f t="shared" si="2"/>
        <v>1.6129032258064516E-2</v>
      </c>
      <c r="O13" s="13"/>
      <c r="P13" s="42"/>
    </row>
    <row r="14" spans="1:29">
      <c r="A14" s="42"/>
      <c r="B14" s="168" t="s">
        <v>111</v>
      </c>
      <c r="C14" s="76"/>
      <c r="D14" s="46"/>
      <c r="E14" s="76"/>
      <c r="F14" s="46"/>
      <c r="G14" s="76"/>
      <c r="H14" s="46"/>
      <c r="I14" s="76">
        <v>1</v>
      </c>
      <c r="J14" s="46">
        <f>I14/$I$19</f>
        <v>9.0909090909090912E-2</v>
      </c>
      <c r="K14" s="76"/>
      <c r="L14" s="46"/>
      <c r="M14" s="166">
        <f t="shared" si="3"/>
        <v>1</v>
      </c>
      <c r="N14" s="53">
        <f t="shared" si="2"/>
        <v>1.6129032258064516E-2</v>
      </c>
      <c r="O14" s="13"/>
      <c r="P14" s="42"/>
    </row>
    <row r="15" spans="1:29">
      <c r="A15" s="42"/>
      <c r="B15" s="168" t="s">
        <v>112</v>
      </c>
      <c r="C15" s="76"/>
      <c r="D15" s="46"/>
      <c r="E15" s="76"/>
      <c r="F15" s="46"/>
      <c r="G15" s="76">
        <v>1</v>
      </c>
      <c r="H15" s="46">
        <f>G15/$G$19</f>
        <v>0.2</v>
      </c>
      <c r="I15" s="76"/>
      <c r="J15" s="46"/>
      <c r="K15" s="76"/>
      <c r="L15" s="46"/>
      <c r="M15" s="166">
        <f t="shared" si="3"/>
        <v>1</v>
      </c>
      <c r="N15" s="53">
        <f t="shared" si="2"/>
        <v>1.6129032258064516E-2</v>
      </c>
      <c r="O15" s="13"/>
      <c r="P15" s="42"/>
    </row>
    <row r="16" spans="1:29">
      <c r="A16" s="42"/>
      <c r="B16" s="168" t="s">
        <v>113</v>
      </c>
      <c r="C16" s="76">
        <v>1</v>
      </c>
      <c r="D16" s="46">
        <f t="shared" ref="D16" si="6">C16/$C$19</f>
        <v>0.05</v>
      </c>
      <c r="E16" s="76">
        <v>1</v>
      </c>
      <c r="F16" s="46">
        <f t="shared" ref="F16" si="7">E16/$E$19</f>
        <v>5.5555555555555552E-2</v>
      </c>
      <c r="G16" s="76"/>
      <c r="H16" s="46"/>
      <c r="I16" s="76">
        <v>1</v>
      </c>
      <c r="J16" s="46">
        <f>I16/$I$19</f>
        <v>9.0909090909090912E-2</v>
      </c>
      <c r="K16" s="76"/>
      <c r="L16" s="46"/>
      <c r="M16" s="166">
        <f t="shared" si="3"/>
        <v>3</v>
      </c>
      <c r="N16" s="53">
        <f t="shared" si="2"/>
        <v>4.8387096774193547E-2</v>
      </c>
      <c r="O16" s="13"/>
      <c r="P16" s="42"/>
    </row>
    <row r="17" spans="1:16">
      <c r="A17" s="42"/>
      <c r="B17" s="168" t="s">
        <v>114</v>
      </c>
      <c r="C17" s="76">
        <v>2</v>
      </c>
      <c r="D17" s="46">
        <f>C17/$C$19</f>
        <v>0.1</v>
      </c>
      <c r="E17" s="76">
        <v>3</v>
      </c>
      <c r="F17" s="46">
        <f>E17/$E$19</f>
        <v>0.16666666666666666</v>
      </c>
      <c r="G17" s="76">
        <v>1</v>
      </c>
      <c r="H17" s="46">
        <f>G17/$G$19</f>
        <v>0.2</v>
      </c>
      <c r="I17" s="76">
        <v>4</v>
      </c>
      <c r="J17" s="46">
        <f>I17/$I$19</f>
        <v>0.36363636363636365</v>
      </c>
      <c r="K17" s="76"/>
      <c r="L17" s="46"/>
      <c r="M17" s="166">
        <f t="shared" si="3"/>
        <v>10</v>
      </c>
      <c r="N17" s="53">
        <f t="shared" si="2"/>
        <v>0.16129032258064516</v>
      </c>
      <c r="O17" s="13"/>
      <c r="P17" s="42"/>
    </row>
    <row r="18" spans="1:16">
      <c r="A18" s="42"/>
      <c r="B18" s="168" t="s">
        <v>115</v>
      </c>
      <c r="C18" s="76">
        <v>1</v>
      </c>
      <c r="D18" s="46">
        <f>C18/$C$19</f>
        <v>0.05</v>
      </c>
      <c r="E18" s="76"/>
      <c r="F18" s="46"/>
      <c r="G18" s="76">
        <v>1</v>
      </c>
      <c r="H18" s="46">
        <f>G18/$G$19</f>
        <v>0.2</v>
      </c>
      <c r="I18" s="76"/>
      <c r="J18" s="46"/>
      <c r="K18" s="76"/>
      <c r="L18" s="46"/>
      <c r="M18" s="166">
        <f t="shared" si="3"/>
        <v>2</v>
      </c>
      <c r="N18" s="53">
        <f t="shared" si="2"/>
        <v>3.2258064516129031E-2</v>
      </c>
      <c r="O18" s="13"/>
      <c r="P18" s="42"/>
    </row>
    <row r="19" spans="1:16" ht="15.75" thickBot="1">
      <c r="A19" s="42"/>
      <c r="B19" s="142" t="s">
        <v>68</v>
      </c>
      <c r="C19" s="143">
        <f>SUM(C6:C18)</f>
        <v>20</v>
      </c>
      <c r="D19" s="144">
        <f>C19/C19</f>
        <v>1</v>
      </c>
      <c r="E19" s="143">
        <f>SUM(E6:E18)</f>
        <v>18</v>
      </c>
      <c r="F19" s="144">
        <f>E19/E19</f>
        <v>1</v>
      </c>
      <c r="G19" s="143">
        <f>SUM(G6:G18)</f>
        <v>5</v>
      </c>
      <c r="H19" s="144">
        <f>G19/G19</f>
        <v>1</v>
      </c>
      <c r="I19" s="143">
        <f>SUM(I6:I18)</f>
        <v>11</v>
      </c>
      <c r="J19" s="144">
        <f>I19/I19</f>
        <v>1</v>
      </c>
      <c r="K19" s="143">
        <f>SUM(K6:K18)</f>
        <v>8</v>
      </c>
      <c r="L19" s="144">
        <f>K19/K19</f>
        <v>1</v>
      </c>
      <c r="M19" s="143">
        <f>SUM(M6:M18)</f>
        <v>62</v>
      </c>
      <c r="N19" s="165">
        <f>M19/M19</f>
        <v>1</v>
      </c>
      <c r="O19" s="13"/>
      <c r="P19" s="42"/>
    </row>
    <row r="20" spans="1:16">
      <c r="B20" s="42"/>
    </row>
    <row r="21" spans="1:16">
      <c r="B21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2022-09-20T07:40:55Z</cp:lastPrinted>
  <dcterms:created xsi:type="dcterms:W3CDTF">2010-12-15T07:52:14Z</dcterms:created>
  <dcterms:modified xsi:type="dcterms:W3CDTF">2022-09-20T07:41:00Z</dcterms:modified>
</cp:coreProperties>
</file>